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7" l="1"/>
  <c r="E69" i="7" l="1"/>
  <c r="I57" i="7"/>
  <c r="H57" i="7"/>
  <c r="G57" i="7"/>
  <c r="F57" i="7"/>
  <c r="E65" i="7"/>
  <c r="E64" i="7"/>
  <c r="E63" i="7"/>
  <c r="E62" i="7"/>
  <c r="E61" i="7"/>
  <c r="E60" i="7"/>
  <c r="E59" i="7"/>
  <c r="E58" i="7"/>
  <c r="I43" i="7"/>
  <c r="H43" i="7"/>
  <c r="G43" i="7"/>
  <c r="F43" i="7"/>
  <c r="I44" i="7"/>
  <c r="H44" i="7"/>
  <c r="G44" i="7"/>
  <c r="F44" i="7"/>
  <c r="E45" i="7"/>
  <c r="E43" i="7" s="1"/>
  <c r="E47" i="7"/>
  <c r="E88" i="7"/>
  <c r="E57" i="7" l="1"/>
  <c r="E87" i="7" l="1"/>
  <c r="E116" i="7" l="1"/>
  <c r="E115" i="7"/>
  <c r="F41" i="7" l="1"/>
  <c r="I41" i="7" l="1"/>
  <c r="H41" i="7"/>
  <c r="G41" i="7"/>
  <c r="H123" i="7" l="1"/>
  <c r="D148" i="7" l="1"/>
  <c r="D149" i="7"/>
  <c r="D150" i="7"/>
  <c r="D147" i="7"/>
  <c r="E125" i="7" l="1"/>
  <c r="I123" i="7"/>
  <c r="G123" i="7"/>
  <c r="F123" i="7"/>
  <c r="E73" i="7" l="1"/>
  <c r="E105" i="7" l="1"/>
  <c r="E71" i="7" l="1"/>
  <c r="E123" i="7" l="1"/>
  <c r="E86" i="7"/>
  <c r="E72" i="7"/>
  <c r="C146" i="7" l="1"/>
  <c r="G124" i="7"/>
  <c r="H124" i="7"/>
  <c r="I124" i="7"/>
  <c r="F124" i="7"/>
  <c r="E124" i="7" l="1"/>
  <c r="F122" i="7"/>
  <c r="G122" i="7"/>
  <c r="H122" i="7"/>
  <c r="I122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D146" i="7" l="1"/>
  <c r="G93" i="7"/>
  <c r="H93" i="7"/>
  <c r="I93" i="7"/>
  <c r="F93" i="7"/>
  <c r="E82" i="7"/>
  <c r="E85" i="7"/>
  <c r="E55" i="7"/>
  <c r="E56" i="7"/>
  <c r="E41" i="7"/>
  <c r="E49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2" i="7"/>
  <c r="E91" i="7"/>
  <c r="E81" i="7"/>
  <c r="E79" i="7"/>
  <c r="E78" i="7"/>
  <c r="E77" i="7"/>
  <c r="E76" i="7"/>
  <c r="E75" i="7"/>
  <c r="E74" i="7"/>
  <c r="E70" i="7"/>
  <c r="I40" i="7"/>
  <c r="H40" i="7"/>
  <c r="G40" i="7"/>
  <c r="E51" i="7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G127" i="7" l="1"/>
  <c r="E67" i="7"/>
  <c r="E119" i="7" s="1"/>
  <c r="H118" i="7"/>
  <c r="H127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<sst xmlns="http://schemas.openxmlformats.org/spreadsheetml/2006/main" count="1157" uniqueCount="455">
  <si>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</si>
  <si>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</si>
  <si>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</si>
  <si>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</si>
  <si>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</si>
  <si>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</si>
  <si>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</si>
  <si>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</si>
  <si>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</si>
  <si>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</si>
  <si>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</si>
  <si>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</si>
  <si>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</si>
  <si>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</si>
  <si>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</si>
  <si>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</si>
  <si>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</si>
  <si>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</si>
  <si>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</si>
  <si>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</si>
  <si>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</si>
  <si>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</si>
  <si>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</si>
  <si>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</si>
  <si>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</si>
  <si>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</si>
  <si>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</si>
  <si>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</si>
  <si>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</si>
  <si>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</si>
  <si>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</si>
  <si>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</si>
  <si>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</si>
  <si>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</si>
  <si>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</si>
  <si>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</si>
  <si>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</si>
  <si>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</si>
  <si>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</si>
  <si>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</si>
  <si>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</si>
  <si>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</si>
  <si>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</si>
  <si>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</si>
  <si>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</si>
  <si>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</si>
  <si>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</si>
  <si>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</si>
  <si>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</si>
  <si>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</si>
  <si>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</si>
  <si>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</si>
  <si>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</si>
  <si>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</si>
  <si>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</si>
  <si>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</si>
  <si>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</si>
  <si>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</si>
  <si>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</si>
  <si>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</si>
  <si>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</si>
  <si>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</si>
  <si>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</si>
  <si>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</si>
  <si>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</si>
  <si>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</si>
  <si>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</si>
  <si>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</si>
  <si>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</si>
  <si>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</si>
  <si>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</si>
  <si>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</si>
  <si>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</si>
  <si>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</si>
  <si>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</si>
  <si>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</si>
  <si>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</si>
  <si>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</si>
  <si>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</si>
  <si>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</si>
  <si>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</si>
  <si>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</si>
  <si>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</si>
  <si>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</si>
  <si>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</si>
  <si>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</si>
  <si>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</si>
  <si>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</si>
  <si>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</si>
  <si>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</si>
  <si>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</si>
  <si>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</si>
  <si>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</si>
  <si>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</si>
  <si>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</si>
  <si>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</si>
  <si>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</si>
  <si>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</si>
  <si>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</si>
  <si>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</si>
  <si>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</si>
  <si>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</si>
  <si>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</si>
  <si>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</si>
  <si>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</si>
  <si>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</si>
  <si>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</si>
  <si>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</si>
  <si>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</si>
  <si>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</si>
  <si>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</si>
  <si>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</si>
  <si>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</si>
  <si>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</si>
  <si>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</si>
  <si>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</si>
  <si>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</si>
  <si>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</si>
  <si>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</si>
  <si>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</si>
  <si>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</si>
  <si>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</si>
  <si>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</si>
  <si>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</si>
  <si>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</si>
  <si>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</si>
  <si>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</si>
  <si>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</si>
  <si>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</si>
  <si>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</si>
  <si>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</si>
  <si>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</si>
  <si>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</si>
  <si>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</si>
  <si>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</si>
  <si>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</si>
  <si>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</si>
  <si>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</si>
  <si>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</si>
  <si>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</si>
  <si>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</si>
  <si>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</si>
  <si>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</si>
  <si>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</si>
  <si>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</si>
  <si>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</si>
  <si>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</si>
  <si>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</si>
  <si>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</si>
  <si>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</si>
  <si>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</si>
  <si>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</si>
  <si>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</si>
  <si>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</si>
  <si>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</si>
  <si>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</si>
  <si>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</si>
  <si>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</si>
  <si>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</si>
  <si>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</si>
  <si>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</si>
  <si>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</si>
  <si>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</si>
  <si>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</si>
  <si>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</si>
  <si>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</si>
  <si>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</si>
  <si>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</si>
  <si>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</si>
  <si>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</si>
  <si>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</si>
  <si>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</si>
  <si>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</si>
  <si>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</si>
  <si>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</si>
  <si>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</si>
  <si>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</si>
  <si>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</si>
  <si>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</si>
  <si>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</si>
  <si>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</si>
  <si>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</si>
  <si>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</si>
  <si>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</si>
  <si>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</si>
  <si>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</si>
  <si>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</si>
  <si>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</si>
  <si>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</si>
  <si>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</si>
  <si>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</si>
  <si>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</si>
  <si>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</si>
  <si>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</si>
  <si>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</si>
  <si>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</si>
  <si>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</si>
  <si>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</si>
  <si>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</si>
  <si>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</si>
  <si>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</si>
  <si>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</si>
  <si>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</si>
  <si>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</si>
  <si>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</si>
  <si>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</si>
  <si>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</si>
  <si>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</si>
  <si>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</si>
  <si>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</si>
  <si>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</si>
  <si>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</si>
  <si>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</si>
  <si>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</si>
  <si>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</si>
  <si>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</si>
  <si>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</si>
  <si>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</si>
  <si>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</si>
  <si>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</si>
  <si>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</si>
  <si>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</si>
  <si>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</si>
  <si>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</si>
  <si>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</si>
  <si>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</si>
  <si>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</si>
  <si>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</si>
  <si>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</si>
  <si>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</si>
  <si>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</si>
  <si>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</si>
  <si>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</si>
  <si>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</si>
  <si>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</si>
  <si>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</si>
  <si>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</si>
  <si>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</si>
  <si>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</si>
  <si>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</si>
  <si>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</si>
  <si>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</si>
  <si>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</si>
  <si>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</si>
  <si>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</si>
  <si>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</si>
  <si>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</si>
  <si>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</si>
  <si>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</si>
  <si>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</si>
  <si>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</si>
  <si>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</si>
  <si>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</si>
  <si>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</si>
  <si>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</si>
  <si>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</si>
  <si>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</si>
  <si>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</si>
  <si>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</si>
  <si>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</si>
  <si>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</si>
  <si>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</si>
  <si>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</si>
  <si>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</si>
  <si>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</si>
  <si>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</si>
  <si>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</si>
  <si>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</si>
  <si>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</si>
  <si>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</si>
  <si>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</si>
  <si>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</si>
  <si>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</si>
  <si>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</si>
  <si>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</si>
  <si>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</si>
  <si>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</si>
  <si>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</si>
  <si>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</si>
  <si>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</si>
  <si>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</si>
  <si>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</si>
  <si>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</si>
  <si>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</si>
  <si>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</si>
  <si>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</si>
  <si>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</si>
  <si>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</si>
  <si>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</si>
  <si>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</si>
  <si>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</si>
  <si>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</si>
  <si>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</si>
  <si>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</si>
  <si>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</si>
  <si>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</si>
  <si>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</si>
  <si>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</si>
  <si>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</si>
  <si>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</si>
  <si>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</si>
  <si>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</si>
  <si>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</si>
  <si>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</si>
  <si>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</si>
  <si>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</si>
  <si>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</si>
  <si>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</si>
  <si>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</si>
  <si>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</si>
  <si>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</si>
  <si>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</si>
  <si>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</si>
  <si>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</si>
  <si>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</si>
  <si>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</si>
  <si>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</si>
  <si>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</si>
  <si>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</si>
  <si>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</si>
  <si>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</si>
  <si>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</si>
  <si>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</si>
  <si>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</si>
  <si>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</si>
  <si>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</si>
  <si>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</si>
  <si>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</si>
  <si>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</si>
  <si>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</si>
  <si>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</si>
  <si>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</si>
  <si>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</si>
  <si>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</si>
  <si>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</si>
  <si>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</si>
  <si>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</si>
  <si>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</si>
  <si>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</si>
  <si>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</si>
  <si>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</si>
  <si>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</si>
  <si>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</si>
  <si>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</si>
  <si>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</si>
  <si>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</si>
  <si>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</si>
  <si>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</si>
  <si>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</si>
  <si>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</si>
  <si>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</si>
  <si>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</si>
  <si>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</si>
  <si>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</si>
  <si>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</si>
  <si>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</si>
  <si>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</si>
  <si>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</si>
  <si>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</si>
  <si>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</si>
  <si>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</si>
  <si>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</si>
  <si>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</si>
  <si>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</si>
  <si>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</si>
  <si>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</si>
  <si>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</si>
  <si>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</si>
  <si>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</si>
  <si>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</si>
  <si>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</si>
  <si>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</si>
  <si>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</si>
  <si>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</si>
  <si>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</si>
  <si>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</si>
  <si>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</si>
  <si>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</si>
  <si>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</si>
  <si>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</si>
  <si>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</si>
  <si>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</si>
  <si>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</si>
  <si>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</si>
  <si>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</si>
  <si>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</si>
  <si>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</si>
  <si>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</si>
  <si>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</si>
  <si>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</si>
  <si>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</si>
  <si>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</si>
  <si>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</si>
  <si>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</si>
  <si>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</si>
  <si>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</si>
  <si>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</si>
  <si>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</si>
  <si>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</si>
  <si>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</si>
  <si>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</si>
  <si>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</si>
  <si>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</si>
  <si>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</si>
  <si>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</si>
  <si>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</si>
  <si>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</si>
  <si>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</si>
  <si>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</si>
  <si>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</si>
  <si>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</si>
  <si>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</si>
  <si>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</si>
  <si>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</si>
  <si>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</si>
  <si>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</si>
  <si>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</si>
  <si>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</si>
  <si>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* - Натуральні показники відобразати за фактом отримання (накопичувально) за 9 месяців 2020р. в колонці ІІІ кварталу 2020 року.</t>
  </si>
  <si>
    <t>*** - При складанні ІІ розділу фінансового плану (Надходження та витрати від операцій у натуральній формі) , відобразити залишок надходжень від операцій у натуральній формі на кінець 2019року.</t>
  </si>
  <si>
    <t xml:space="preserve">Примітки складання ІІ Розділу фінансового плану </t>
  </si>
  <si>
    <t xml:space="preserve">** - Дохідна та видаткова частини ІІ розділу фінансового плану (Надходження та витрати від операцій у натуральній формі) мають бути однакові (за фактом надхдження) </t>
  </si>
  <si>
    <t>**** - В ячейці "Н133" повинні бути відображений залишок невикористаних надходжень на кінець 2019 року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</si>
  <si>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</si>
  <si>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</si>
  <si>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</si>
  <si>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</si>
  <si>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</si>
  <si>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</si>
  <si>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Прізвище та ініціали керівника : Горіщак С.П.</t>
  </si>
  <si>
    <t>" Дитяча міська поліклініка № 6 "</t>
  </si>
  <si>
    <t xml:space="preserve">     </t>
  </si>
  <si>
    <t>86.21, 86.22</t>
  </si>
  <si>
    <t>Плановий рік, усього</t>
  </si>
  <si>
    <t>Кількість штатних одиниць : 336,75 шт.од.</t>
  </si>
  <si>
    <t>шварцман,ПБЧ,бюджет міста</t>
  </si>
  <si>
    <t>Книжник,Юдин,командировки,медосмотр водителей, культмассовая работа 0,3%</t>
  </si>
  <si>
    <t xml:space="preserve">   </t>
  </si>
  <si>
    <t>добавить соки</t>
  </si>
  <si>
    <t>добавить спецсчет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</si>
  <si>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</si>
  <si>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</si>
  <si>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>В.о.директора департаменту охорони здоров'я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</si>
  <si>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</si>
  <si>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</si>
  <si>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</si>
  <si>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</si>
  <si>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</si>
  <si>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стац н/дому, муницип</t>
  </si>
  <si>
    <r>
      <t>Фінансовий план поточного року на  3</t>
    </r>
    <r>
      <rPr>
        <sz val="12"/>
        <rFont val="Times New Roman"/>
        <family val="1"/>
        <charset val="204"/>
      </rPr>
      <t>1/12/2021</t>
    </r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</si>
  <si>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</si>
  <si>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</si>
  <si>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</si>
  <si>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</si>
  <si>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 xml:space="preserve">                                          на 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</si>
</sst>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4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8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7" xfId="0" applyNumberFormat="1" applyFont="1" applyFill="1" applyBorder="1" applyAlignment="1">
      <alignment horizontal="center" wrapText="1"/>
    </xf>
    <xf numFmtId="0" fontId="0" fillId="0" borderId="39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4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wrapText="1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45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 wrapText="1"/>
    </xf>
    <xf numFmtId="0" fontId="24" fillId="2" borderId="42" xfId="0" applyFont="1" applyFill="1" applyBorder="1" applyAlignment="1">
      <alignment wrapText="1"/>
    </xf>
    <xf numFmtId="0" fontId="4" fillId="2" borderId="18" xfId="0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4" fontId="47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3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5" fontId="4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vertical="center" wrapText="1"/>
    </xf>
    <xf numFmtId="165" fontId="1" fillId="2" borderId="25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wrapText="1"/>
    </xf>
    <xf numFmtId="0" fontId="1" fillId="2" borderId="3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wrapText="1"/>
    </xf>
    <xf numFmtId="0" fontId="0" fillId="2" borderId="0" xfId="0" applyFill="1"/>
    <xf numFmtId="165" fontId="2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0" fillId="0" borderId="18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0" fillId="0" borderId="0" xfId="0" applyFill="1"/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43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68" t="s">
        <v>85</v>
      </c>
      <c r="C2" s="468"/>
      <c r="D2" s="468"/>
      <c r="E2" s="468"/>
      <c r="F2" s="468"/>
      <c r="G2" s="468"/>
      <c r="H2" s="468"/>
    </row>
    <row r="3" spans="1:10" ht="18.75" x14ac:dyDescent="0.3">
      <c r="B3" s="468" t="s">
        <v>86</v>
      </c>
      <c r="C3" s="468"/>
      <c r="D3" s="468"/>
      <c r="E3" s="468"/>
      <c r="F3" s="468"/>
      <c r="G3" s="468"/>
      <c r="H3" s="468"/>
    </row>
    <row r="4" spans="1:10" x14ac:dyDescent="0.25">
      <c r="B4" s="469" t="s">
        <v>111</v>
      </c>
      <c r="C4" s="469"/>
      <c r="D4" s="469"/>
      <c r="E4" s="469"/>
      <c r="F4" s="469"/>
      <c r="G4" s="469"/>
      <c r="H4" s="469"/>
    </row>
    <row r="5" spans="1:10" x14ac:dyDescent="0.25">
      <c r="B5" s="469" t="s">
        <v>87</v>
      </c>
      <c r="C5" s="469"/>
      <c r="D5" s="469"/>
      <c r="E5" s="469"/>
      <c r="F5" s="469"/>
      <c r="G5" s="469"/>
      <c r="H5" s="469"/>
    </row>
    <row r="6" spans="1:10" x14ac:dyDescent="0.25">
      <c r="B6" s="469" t="s">
        <v>96</v>
      </c>
      <c r="C6" s="469"/>
      <c r="D6" s="469"/>
      <c r="E6" s="469"/>
      <c r="F6" s="469"/>
      <c r="G6" s="469"/>
      <c r="H6" s="469"/>
    </row>
    <row r="7" spans="1:10" x14ac:dyDescent="0.25">
      <c r="C7" s="469"/>
      <c r="D7" s="469"/>
      <c r="E7" s="469"/>
    </row>
    <row r="8" spans="1:10" ht="16.5" thickBot="1" x14ac:dyDescent="0.3">
      <c r="F8" s="467" t="s">
        <v>66</v>
      </c>
      <c r="G8" s="467"/>
      <c r="H8" s="467"/>
    </row>
    <row r="9" spans="1:10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10" ht="16.5" thickBot="1" x14ac:dyDescent="0.3">
      <c r="A10" s="466"/>
      <c r="B10" s="470"/>
      <c r="C10" s="472"/>
      <c r="D10" s="474"/>
      <c r="E10" s="474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60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61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61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61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62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68" t="s">
        <v>95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77"/>
    </row>
    <row r="3" spans="1:19" ht="18.75" x14ac:dyDescent="0.3">
      <c r="B3" s="468" t="s">
        <v>86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9" x14ac:dyDescent="0.25">
      <c r="B4" s="469" t="s">
        <v>111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9" x14ac:dyDescent="0.25">
      <c r="B5" s="469" t="s">
        <v>87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</row>
    <row r="6" spans="1:19" x14ac:dyDescent="0.25">
      <c r="B6" s="469" t="s">
        <v>96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9" x14ac:dyDescent="0.25">
      <c r="B7" s="469" t="s">
        <v>94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</row>
    <row r="8" spans="1:19" ht="16.5" thickBot="1" x14ac:dyDescent="0.3">
      <c r="M8" s="31"/>
      <c r="N8" s="31"/>
      <c r="O8" s="562" t="s">
        <v>66</v>
      </c>
      <c r="P8" s="562"/>
      <c r="Q8" s="562"/>
      <c r="R8" s="32"/>
      <c r="S8" s="32"/>
    </row>
    <row r="9" spans="1:19" ht="50.45" customHeight="1" x14ac:dyDescent="0.25">
      <c r="A9" s="465" t="s">
        <v>0</v>
      </c>
      <c r="B9" s="464" t="s">
        <v>1</v>
      </c>
      <c r="C9" s="560" t="s">
        <v>98</v>
      </c>
      <c r="D9" s="473"/>
      <c r="E9" s="473"/>
      <c r="F9" s="473"/>
      <c r="G9" s="561"/>
      <c r="H9" s="560" t="s">
        <v>97</v>
      </c>
      <c r="I9" s="473"/>
      <c r="J9" s="473"/>
      <c r="K9" s="473"/>
      <c r="L9" s="564"/>
      <c r="M9" s="556" t="s">
        <v>108</v>
      </c>
      <c r="N9" s="557"/>
      <c r="O9" s="557"/>
      <c r="P9" s="557"/>
      <c r="Q9" s="558"/>
      <c r="R9" s="33"/>
      <c r="S9" s="32"/>
    </row>
    <row r="10" spans="1:19" ht="16.5" thickBot="1" x14ac:dyDescent="0.3">
      <c r="A10" s="466"/>
      <c r="B10" s="563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59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59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59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59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59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A22:A26"/>
    <mergeCell ref="C9:G9"/>
    <mergeCell ref="O8:Q8"/>
    <mergeCell ref="A9:A10"/>
    <mergeCell ref="B9:B10"/>
    <mergeCell ref="H9:L9"/>
    <mergeCell ref="B7:P7"/>
    <mergeCell ref="M9:Q9"/>
    <mergeCell ref="B3:P3"/>
    <mergeCell ref="B2:P2"/>
    <mergeCell ref="B4:P4"/>
    <mergeCell ref="B5:P5"/>
    <mergeCell ref="B6:P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88" t="s">
        <v>130</v>
      </c>
      <c r="F6" s="488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82" t="s">
        <v>131</v>
      </c>
      <c r="H12" s="482"/>
      <c r="I12" s="482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82"/>
      <c r="H13" s="482"/>
      <c r="I13" s="482"/>
    </row>
    <row r="14" spans="1:31" s="122" customFormat="1" ht="18.75" x14ac:dyDescent="0.3">
      <c r="A14" s="118" t="s">
        <v>210</v>
      </c>
      <c r="B14" s="119"/>
      <c r="C14" s="118"/>
      <c r="D14" s="118"/>
      <c r="E14" s="489" t="s">
        <v>133</v>
      </c>
      <c r="F14" s="490"/>
      <c r="G14" s="484"/>
      <c r="H14" s="484"/>
      <c r="I14" s="484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85"/>
      <c r="H15" s="486"/>
      <c r="I15" s="487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80" t="s">
        <v>135</v>
      </c>
      <c r="F16" s="481"/>
      <c r="G16" s="482"/>
      <c r="H16" s="482"/>
      <c r="I16" s="482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80" t="s">
        <v>136</v>
      </c>
      <c r="F17" s="481"/>
      <c r="G17" s="483"/>
      <c r="H17" s="482"/>
      <c r="I17" s="482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80" t="s">
        <v>138</v>
      </c>
      <c r="F18" s="481"/>
      <c r="G18" s="484"/>
      <c r="H18" s="484"/>
      <c r="I18" s="484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80" t="s">
        <v>140</v>
      </c>
      <c r="F19" s="481"/>
      <c r="G19" s="482"/>
      <c r="H19" s="482"/>
      <c r="I19" s="482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80" t="s">
        <v>142</v>
      </c>
      <c r="F20" s="481"/>
      <c r="G20" s="482"/>
      <c r="H20" s="482"/>
      <c r="I20" s="482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82"/>
      <c r="H21" s="482"/>
      <c r="I21" s="482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82"/>
      <c r="H22" s="482"/>
      <c r="I22" s="482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68" t="s">
        <v>85</v>
      </c>
      <c r="C28" s="468"/>
      <c r="D28" s="468"/>
      <c r="E28" s="468"/>
      <c r="F28" s="468"/>
      <c r="G28" s="468"/>
      <c r="H28" s="468"/>
    </row>
    <row r="29" spans="1:31" ht="18.75" x14ac:dyDescent="0.3">
      <c r="B29" s="468" t="s">
        <v>86</v>
      </c>
      <c r="C29" s="468"/>
      <c r="D29" s="468"/>
      <c r="E29" s="468"/>
      <c r="F29" s="468"/>
      <c r="G29" s="468"/>
      <c r="H29" s="468"/>
    </row>
    <row r="30" spans="1:31" ht="18.75" x14ac:dyDescent="0.3">
      <c r="B30" s="468" t="s">
        <v>207</v>
      </c>
      <c r="C30" s="468"/>
      <c r="D30" s="468"/>
      <c r="E30" s="468"/>
      <c r="F30" s="468"/>
      <c r="G30" s="468"/>
      <c r="H30" s="468"/>
    </row>
    <row r="31" spans="1:31" x14ac:dyDescent="0.25">
      <c r="B31" s="469" t="s">
        <v>87</v>
      </c>
      <c r="C31" s="469"/>
      <c r="D31" s="469"/>
      <c r="E31" s="469"/>
      <c r="F31" s="469"/>
      <c r="G31" s="469"/>
      <c r="H31" s="469"/>
    </row>
    <row r="32" spans="1:31" ht="19.5" customHeight="1" x14ac:dyDescent="0.25">
      <c r="C32" s="479" t="s">
        <v>208</v>
      </c>
      <c r="D32" s="479"/>
      <c r="E32" s="479"/>
    </row>
    <row r="33" spans="1:31" ht="16.5" thickBot="1" x14ac:dyDescent="0.3">
      <c r="F33" s="467" t="s">
        <v>66</v>
      </c>
      <c r="G33" s="467"/>
      <c r="H33" s="467"/>
    </row>
    <row r="34" spans="1:31" ht="15.75" customHeight="1" x14ac:dyDescent="0.25">
      <c r="A34" s="465" t="s">
        <v>0</v>
      </c>
      <c r="B34" s="473" t="s">
        <v>1</v>
      </c>
      <c r="C34" s="471" t="s">
        <v>2</v>
      </c>
      <c r="D34" s="473" t="s">
        <v>3</v>
      </c>
      <c r="E34" s="473" t="s">
        <v>4</v>
      </c>
      <c r="F34" s="463" t="s">
        <v>5</v>
      </c>
      <c r="G34" s="463"/>
      <c r="H34" s="463"/>
      <c r="I34" s="464"/>
    </row>
    <row r="35" spans="1:31" ht="53.25" customHeight="1" thickBot="1" x14ac:dyDescent="0.3">
      <c r="A35" s="466"/>
      <c r="B35" s="474"/>
      <c r="C35" s="472"/>
      <c r="D35" s="474"/>
      <c r="E35" s="474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75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76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76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76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76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76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77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75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76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76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77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75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77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75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77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75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76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76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77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75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76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76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76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77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75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76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76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76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77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78" t="s">
        <v>198</v>
      </c>
      <c r="C120" s="478"/>
    </row>
    <row r="121" spans="1:9" ht="12.75" customHeight="1" x14ac:dyDescent="0.25">
      <c r="A121" s="188"/>
    </row>
    <row r="122" spans="1:9" ht="31.5" customHeight="1" x14ac:dyDescent="0.25">
      <c r="A122" s="188"/>
      <c r="B122" s="478" t="s">
        <v>199</v>
      </c>
      <c r="C122" s="478"/>
      <c r="D122" s="478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78" t="s">
        <v>200</v>
      </c>
      <c r="C124" s="478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G15:I15"/>
    <mergeCell ref="E6:F6"/>
    <mergeCell ref="G12:I12"/>
    <mergeCell ref="G13:I13"/>
    <mergeCell ref="E14:F14"/>
    <mergeCell ref="G14:I14"/>
    <mergeCell ref="E16:F16"/>
    <mergeCell ref="G16:I16"/>
    <mergeCell ref="E17:F17"/>
    <mergeCell ref="G17:I17"/>
    <mergeCell ref="E18:F18"/>
    <mergeCell ref="G18:I18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F33:H33"/>
    <mergeCell ref="A34:A35"/>
    <mergeCell ref="B34:B35"/>
    <mergeCell ref="C34:C35"/>
    <mergeCell ref="D34:D35"/>
    <mergeCell ref="E34:E35"/>
    <mergeCell ref="F34:I34"/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3"/>
  <sheetViews>
    <sheetView tabSelected="1" topLeftCell="A62" zoomScaleNormal="100" workbookViewId="0">
      <selection activeCell="C71" sqref="C71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9" width="10.7109375" style="128" customWidth="1"/>
    <col min="10" max="10" width="36.7109375" style="230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492" t="s">
        <v>394</v>
      </c>
      <c r="I1" s="492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492" t="s">
        <v>398</v>
      </c>
      <c r="I2" s="492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442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128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447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446</v>
      </c>
      <c r="C8" s="218"/>
      <c r="D8" s="218"/>
      <c r="E8" s="519" t="s">
        <v>130</v>
      </c>
      <c r="F8" s="519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20" t="s">
        <v>131</v>
      </c>
      <c r="H14" s="521"/>
      <c r="I14" s="522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12">
        <v>2021</v>
      </c>
      <c r="H15" s="482"/>
      <c r="I15" s="513"/>
    </row>
    <row r="16" spans="1:31" s="122" customFormat="1" ht="18.75" x14ac:dyDescent="0.3">
      <c r="A16" s="118" t="s">
        <v>210</v>
      </c>
      <c r="B16" s="119"/>
      <c r="C16" s="118"/>
      <c r="D16" s="118"/>
      <c r="E16" s="489" t="s">
        <v>133</v>
      </c>
      <c r="F16" s="489"/>
      <c r="G16" s="523" t="s">
        <v>423</v>
      </c>
      <c r="H16" s="484"/>
      <c r="I16" s="524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425</v>
      </c>
      <c r="B17" s="119"/>
      <c r="C17" s="118"/>
      <c r="D17" s="118"/>
      <c r="E17" s="217"/>
      <c r="F17" s="217"/>
      <c r="G17" s="512"/>
      <c r="H17" s="482"/>
      <c r="I17" s="513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80" t="s">
        <v>135</v>
      </c>
      <c r="F18" s="480"/>
      <c r="G18" s="512">
        <v>150</v>
      </c>
      <c r="H18" s="482"/>
      <c r="I18" s="513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426</v>
      </c>
      <c r="B19" s="119"/>
      <c r="C19" s="118"/>
      <c r="D19" s="118"/>
      <c r="E19" s="480" t="s">
        <v>136</v>
      </c>
      <c r="F19" s="480"/>
      <c r="G19" s="528">
        <v>5110136900</v>
      </c>
      <c r="H19" s="482"/>
      <c r="I19" s="513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137</v>
      </c>
      <c r="B20" s="119"/>
      <c r="C20" s="118"/>
      <c r="D20" s="118"/>
      <c r="E20" s="480" t="s">
        <v>138</v>
      </c>
      <c r="F20" s="480"/>
      <c r="G20" s="523" t="s">
        <v>424</v>
      </c>
      <c r="H20" s="484"/>
      <c r="I20" s="524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80" t="s">
        <v>140</v>
      </c>
      <c r="F21" s="480"/>
      <c r="G21" s="512">
        <v>91514</v>
      </c>
      <c r="H21" s="482"/>
      <c r="I21" s="513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80" t="s">
        <v>142</v>
      </c>
      <c r="F22" s="480"/>
      <c r="G22" s="512" t="s">
        <v>432</v>
      </c>
      <c r="H22" s="482"/>
      <c r="I22" s="513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12"/>
      <c r="H23" s="482"/>
      <c r="I23" s="513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12"/>
      <c r="H24" s="482"/>
      <c r="I24" s="513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434</v>
      </c>
      <c r="B25" s="119"/>
      <c r="C25" s="118"/>
      <c r="D25" s="118"/>
      <c r="E25" s="118"/>
      <c r="F25" s="118"/>
      <c r="G25" s="512"/>
      <c r="H25" s="482"/>
      <c r="I25" s="513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427</v>
      </c>
      <c r="B26" s="119"/>
      <c r="C26" s="118"/>
      <c r="D26" s="118"/>
      <c r="E26" s="118"/>
      <c r="F26" s="118"/>
      <c r="G26" s="512"/>
      <c r="H26" s="482"/>
      <c r="I26" s="513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428</v>
      </c>
      <c r="B27" s="119"/>
      <c r="C27" s="118"/>
      <c r="D27" s="118"/>
      <c r="E27" s="118"/>
      <c r="F27" s="118"/>
      <c r="G27" s="512"/>
      <c r="H27" s="482"/>
      <c r="I27" s="513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429</v>
      </c>
      <c r="B28" s="119"/>
      <c r="C28" s="118"/>
      <c r="D28" s="118"/>
      <c r="E28" s="118"/>
      <c r="F28" s="118"/>
      <c r="G28" s="525"/>
      <c r="H28" s="526"/>
      <c r="I28" s="527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16" t="s">
        <v>85</v>
      </c>
      <c r="C30" s="516"/>
      <c r="D30" s="516"/>
      <c r="E30" s="516"/>
      <c r="F30" s="516"/>
      <c r="G30" s="516"/>
      <c r="H30" s="516"/>
    </row>
    <row r="31" spans="1:31" ht="18.75" x14ac:dyDescent="0.25">
      <c r="B31" s="516" t="s">
        <v>86</v>
      </c>
      <c r="C31" s="516"/>
      <c r="D31" s="516"/>
      <c r="E31" s="516"/>
      <c r="F31" s="516"/>
      <c r="G31" s="516"/>
      <c r="H31" s="516"/>
    </row>
    <row r="32" spans="1:31" ht="18.75" x14ac:dyDescent="0.25">
      <c r="B32" s="516" t="s">
        <v>430</v>
      </c>
      <c r="C32" s="516"/>
      <c r="D32" s="516"/>
      <c r="E32" s="516"/>
      <c r="F32" s="516"/>
      <c r="G32" s="516"/>
      <c r="H32" s="516"/>
    </row>
    <row r="33" spans="1:31" x14ac:dyDescent="0.25">
      <c r="B33" s="517" t="s">
        <v>87</v>
      </c>
      <c r="C33" s="517"/>
      <c r="D33" s="517"/>
      <c r="E33" s="517"/>
      <c r="F33" s="517"/>
      <c r="G33" s="517"/>
      <c r="H33" s="517"/>
    </row>
    <row r="34" spans="1:31" ht="19.5" customHeight="1" x14ac:dyDescent="0.25">
      <c r="B34" s="227"/>
      <c r="C34" s="366" t="s">
        <v>454</v>
      </c>
      <c r="D34" s="227"/>
      <c r="E34" s="227"/>
      <c r="F34" s="227"/>
      <c r="G34" s="429"/>
      <c r="H34" s="429"/>
    </row>
    <row r="35" spans="1:31" ht="16.5" thickBot="1" x14ac:dyDescent="0.3">
      <c r="F35" s="518" t="s">
        <v>66</v>
      </c>
      <c r="G35" s="518"/>
      <c r="H35" s="518"/>
    </row>
    <row r="36" spans="1:31" ht="15.75" customHeight="1" x14ac:dyDescent="0.25">
      <c r="A36" s="504" t="s">
        <v>0</v>
      </c>
      <c r="B36" s="506" t="s">
        <v>1</v>
      </c>
      <c r="C36" s="508" t="s">
        <v>453</v>
      </c>
      <c r="D36" s="510" t="s">
        <v>449</v>
      </c>
      <c r="E36" s="506" t="s">
        <v>433</v>
      </c>
      <c r="F36" s="514" t="s">
        <v>5</v>
      </c>
      <c r="G36" s="514"/>
      <c r="H36" s="514"/>
      <c r="I36" s="515"/>
    </row>
    <row r="37" spans="1:31" ht="89.25" customHeight="1" thickBot="1" x14ac:dyDescent="0.3">
      <c r="A37" s="505"/>
      <c r="B37" s="507"/>
      <c r="C37" s="509"/>
      <c r="D37" s="511"/>
      <c r="E37" s="507"/>
      <c r="F37" s="226" t="s">
        <v>6</v>
      </c>
      <c r="G37" s="226" t="s">
        <v>7</v>
      </c>
      <c r="H37" s="411" t="s">
        <v>443</v>
      </c>
      <c r="I37" s="412" t="s">
        <v>444</v>
      </c>
      <c r="K37" s="315"/>
      <c r="L37" s="316"/>
    </row>
    <row r="38" spans="1:31" ht="32.25" customHeight="1" thickBot="1" x14ac:dyDescent="0.3">
      <c r="A38" s="497" t="s">
        <v>218</v>
      </c>
      <c r="B38" s="498"/>
      <c r="C38" s="499"/>
      <c r="D38" s="499"/>
      <c r="E38" s="499"/>
      <c r="F38" s="499"/>
      <c r="G38" s="499"/>
      <c r="H38" s="499"/>
      <c r="I38" s="500"/>
    </row>
    <row r="39" spans="1:31" ht="40.5" customHeight="1" thickBot="1" x14ac:dyDescent="0.3">
      <c r="A39" s="433" t="s">
        <v>11</v>
      </c>
      <c r="B39" s="434" t="s">
        <v>230</v>
      </c>
      <c r="C39" s="459">
        <v>1466.6</v>
      </c>
      <c r="D39" s="356">
        <v>1466.6</v>
      </c>
      <c r="E39" s="407">
        <v>26494</v>
      </c>
      <c r="F39" s="407">
        <v>26494</v>
      </c>
      <c r="G39" s="408" t="s">
        <v>256</v>
      </c>
      <c r="H39" s="408" t="s">
        <v>256</v>
      </c>
      <c r="I39" s="408" t="s">
        <v>256</v>
      </c>
      <c r="J39" s="458"/>
    </row>
    <row r="40" spans="1:31" ht="51" customHeight="1" x14ac:dyDescent="0.25">
      <c r="A40" s="435" t="s">
        <v>26</v>
      </c>
      <c r="B40" s="436" t="s">
        <v>217</v>
      </c>
      <c r="C40" s="334">
        <v>99427.3</v>
      </c>
      <c r="D40" s="378">
        <v>99565</v>
      </c>
      <c r="E40" s="378">
        <f>E41+E57</f>
        <v>101228.8</v>
      </c>
      <c r="F40" s="329">
        <f>F41+F57</f>
        <v>21584.9</v>
      </c>
      <c r="G40" s="329">
        <f t="shared" ref="G40:I40" si="0">G41+G57</f>
        <v>27087.5</v>
      </c>
      <c r="H40" s="329">
        <f t="shared" si="0"/>
        <v>26417.3</v>
      </c>
      <c r="I40" s="329">
        <f t="shared" si="0"/>
        <v>26139.1</v>
      </c>
    </row>
    <row r="41" spans="1:31" ht="31.5" x14ac:dyDescent="0.25">
      <c r="A41" s="338" t="s">
        <v>27</v>
      </c>
      <c r="B41" s="437" t="s">
        <v>146</v>
      </c>
      <c r="C41" s="334">
        <v>96688.2</v>
      </c>
      <c r="D41" s="319">
        <v>96808.3</v>
      </c>
      <c r="E41" s="319">
        <f>E42+E43+E51+E52</f>
        <v>98098.8</v>
      </c>
      <c r="F41" s="320">
        <f>SUM(F42+F43)</f>
        <v>20752.400000000001</v>
      </c>
      <c r="G41" s="320">
        <f t="shared" ref="G41:I41" si="1">SUM(G42+G43+G51+G52+G53+G54+G55+G56)</f>
        <v>26305</v>
      </c>
      <c r="H41" s="320">
        <f t="shared" si="1"/>
        <v>25634.799999999999</v>
      </c>
      <c r="I41" s="320">
        <f t="shared" si="1"/>
        <v>25406.6</v>
      </c>
    </row>
    <row r="42" spans="1:31" s="145" customFormat="1" ht="68.25" customHeight="1" x14ac:dyDescent="0.25">
      <c r="A42" s="338" t="s">
        <v>41</v>
      </c>
      <c r="B42" s="383" t="s">
        <v>402</v>
      </c>
      <c r="C42" s="334">
        <v>91215.6</v>
      </c>
      <c r="D42" s="334">
        <v>91314.9</v>
      </c>
      <c r="E42" s="319">
        <f t="shared" ref="E42" si="2">F42+G42+H42+I42</f>
        <v>95000</v>
      </c>
      <c r="F42" s="320">
        <v>20000</v>
      </c>
      <c r="G42" s="320">
        <v>25000</v>
      </c>
      <c r="H42" s="320">
        <v>25000</v>
      </c>
      <c r="I42" s="320">
        <v>25000</v>
      </c>
      <c r="J42" s="370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38" t="s">
        <v>42</v>
      </c>
      <c r="B43" s="340" t="s">
        <v>150</v>
      </c>
      <c r="C43" s="334">
        <v>5472.6</v>
      </c>
      <c r="D43" s="334">
        <v>5493.4</v>
      </c>
      <c r="E43" s="321">
        <f>SUM(E44+E45+E47)</f>
        <v>3098.8</v>
      </c>
      <c r="F43" s="321">
        <f t="shared" ref="F43:I43" si="3">SUM(F44+F45+F47)</f>
        <v>752.4</v>
      </c>
      <c r="G43" s="321">
        <f t="shared" si="3"/>
        <v>1305</v>
      </c>
      <c r="H43" s="321">
        <f t="shared" si="3"/>
        <v>634.79999999999995</v>
      </c>
      <c r="I43" s="321">
        <f t="shared" si="3"/>
        <v>406.6</v>
      </c>
      <c r="J43" s="142" t="s">
        <v>437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8"/>
      <c r="B44" s="335" t="s">
        <v>408</v>
      </c>
      <c r="C44" s="334">
        <v>4768.8999999999996</v>
      </c>
      <c r="D44" s="334">
        <v>4789.6000000000004</v>
      </c>
      <c r="E44" s="319">
        <v>2284</v>
      </c>
      <c r="F44" s="320">
        <f>SUM(F70+F86+F88)</f>
        <v>605.4</v>
      </c>
      <c r="G44" s="320">
        <f t="shared" ref="G44:I44" si="4">SUM(G70+G86+G88)</f>
        <v>839</v>
      </c>
      <c r="H44" s="320">
        <f t="shared" si="4"/>
        <v>433</v>
      </c>
      <c r="I44" s="320">
        <f t="shared" si="4"/>
        <v>406.6</v>
      </c>
    </row>
    <row r="45" spans="1:31" ht="63" customHeight="1" x14ac:dyDescent="0.25">
      <c r="A45" s="338"/>
      <c r="B45" s="335" t="s">
        <v>410</v>
      </c>
      <c r="C45" s="334">
        <v>163.80000000000001</v>
      </c>
      <c r="D45" s="334">
        <v>163.80000000000001</v>
      </c>
      <c r="E45" s="319">
        <f t="shared" ref="E45:E49" si="5">F45+G45+H45+I45</f>
        <v>224.8</v>
      </c>
      <c r="F45" s="320">
        <v>40</v>
      </c>
      <c r="G45" s="320">
        <v>90</v>
      </c>
      <c r="H45" s="320">
        <v>94.8</v>
      </c>
      <c r="I45" s="318">
        <v>0</v>
      </c>
    </row>
    <row r="46" spans="1:31" ht="36" customHeight="1" x14ac:dyDescent="0.25">
      <c r="A46" s="338"/>
      <c r="B46" s="336" t="s">
        <v>411</v>
      </c>
      <c r="C46" s="334"/>
      <c r="D46" s="334">
        <v>0</v>
      </c>
      <c r="E46" s="319"/>
      <c r="F46" s="320"/>
      <c r="G46" s="320"/>
      <c r="H46" s="320"/>
      <c r="I46" s="318"/>
    </row>
    <row r="47" spans="1:31" s="113" customFormat="1" ht="21" customHeight="1" x14ac:dyDescent="0.25">
      <c r="A47" s="356"/>
      <c r="B47" s="335" t="s">
        <v>412</v>
      </c>
      <c r="C47" s="334">
        <v>540</v>
      </c>
      <c r="D47" s="334">
        <v>540</v>
      </c>
      <c r="E47" s="319">
        <f t="shared" si="5"/>
        <v>590</v>
      </c>
      <c r="F47" s="320">
        <v>107</v>
      </c>
      <c r="G47" s="320">
        <v>376</v>
      </c>
      <c r="H47" s="320">
        <v>107</v>
      </c>
      <c r="I47" s="320">
        <v>0</v>
      </c>
      <c r="J47" s="230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332" customFormat="1" ht="21" customHeight="1" x14ac:dyDescent="0.25">
      <c r="A48" s="439"/>
      <c r="B48" s="440"/>
      <c r="C48" s="441"/>
      <c r="D48" s="441"/>
      <c r="E48" s="369"/>
      <c r="F48" s="361"/>
      <c r="G48" s="361"/>
      <c r="H48" s="361"/>
      <c r="I48" s="361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s="113" customFormat="1" ht="51.75" customHeight="1" x14ac:dyDescent="0.25">
      <c r="A49" s="356"/>
      <c r="B49" s="335" t="s">
        <v>407</v>
      </c>
      <c r="C49" s="334"/>
      <c r="D49" s="334"/>
      <c r="E49" s="319">
        <f t="shared" si="5"/>
        <v>0</v>
      </c>
      <c r="F49" s="320"/>
      <c r="G49" s="320"/>
      <c r="H49" s="320"/>
      <c r="I49" s="320"/>
      <c r="J49" s="230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</row>
    <row r="50" spans="1:31" ht="31.15" customHeight="1" x14ac:dyDescent="0.25">
      <c r="A50" s="390"/>
      <c r="B50" s="337" t="s">
        <v>440</v>
      </c>
      <c r="C50" s="334"/>
      <c r="D50" s="334">
        <v>0</v>
      </c>
      <c r="E50" s="319"/>
      <c r="F50" s="320"/>
      <c r="G50" s="320"/>
      <c r="H50" s="320"/>
      <c r="I50" s="318"/>
    </row>
    <row r="51" spans="1:31" s="145" customFormat="1" ht="37.5" customHeight="1" x14ac:dyDescent="0.25">
      <c r="A51" s="338" t="s">
        <v>45</v>
      </c>
      <c r="B51" s="442" t="s">
        <v>156</v>
      </c>
      <c r="C51" s="334"/>
      <c r="D51" s="334"/>
      <c r="E51" s="319">
        <f>F51+G51+H51+I51</f>
        <v>0</v>
      </c>
      <c r="F51" s="319"/>
      <c r="G51" s="319"/>
      <c r="H51" s="319"/>
      <c r="I51" s="322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338" t="s">
        <v>46</v>
      </c>
      <c r="B52" s="383" t="s">
        <v>17</v>
      </c>
      <c r="C52" s="334"/>
      <c r="D52" s="334"/>
      <c r="E52" s="319"/>
      <c r="F52" s="320"/>
      <c r="G52" s="320"/>
      <c r="H52" s="320"/>
      <c r="I52" s="318"/>
      <c r="J52" s="14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2.25" thickBot="1" x14ac:dyDescent="0.3">
      <c r="A53" s="390" t="s">
        <v>47</v>
      </c>
      <c r="B53" s="443" t="s">
        <v>88</v>
      </c>
      <c r="C53" s="334"/>
      <c r="D53" s="444"/>
      <c r="E53" s="373">
        <v>0</v>
      </c>
      <c r="F53" s="371"/>
      <c r="G53" s="371"/>
      <c r="H53" s="371"/>
      <c r="I53" s="372"/>
      <c r="J53" s="14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thickBot="1" x14ac:dyDescent="0.3">
      <c r="A54" s="445" t="s">
        <v>48</v>
      </c>
      <c r="B54" s="446" t="s">
        <v>212</v>
      </c>
      <c r="C54" s="334"/>
      <c r="D54" s="447"/>
      <c r="E54" s="323"/>
      <c r="F54" s="324"/>
      <c r="G54" s="324"/>
      <c r="H54" s="324"/>
      <c r="I54" s="325"/>
      <c r="J54" s="14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thickBot="1" x14ac:dyDescent="0.3">
      <c r="A55" s="445" t="s">
        <v>49</v>
      </c>
      <c r="B55" s="446" t="s">
        <v>213</v>
      </c>
      <c r="C55" s="334"/>
      <c r="D55" s="447"/>
      <c r="E55" s="323">
        <f t="shared" ref="E55:E65" si="6">F55+G55+H55+I55</f>
        <v>0</v>
      </c>
      <c r="F55" s="323"/>
      <c r="G55" s="323"/>
      <c r="H55" s="323"/>
      <c r="I55" s="326"/>
      <c r="J55" s="14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thickBot="1" x14ac:dyDescent="0.3">
      <c r="A56" s="445" t="s">
        <v>50</v>
      </c>
      <c r="B56" s="446" t="s">
        <v>211</v>
      </c>
      <c r="C56" s="334"/>
      <c r="D56" s="447"/>
      <c r="E56" s="323">
        <f t="shared" si="6"/>
        <v>0</v>
      </c>
      <c r="F56" s="323"/>
      <c r="G56" s="323"/>
      <c r="H56" s="323"/>
      <c r="I56" s="326"/>
      <c r="J56" s="142"/>
      <c r="K56" s="143"/>
      <c r="L56" s="143"/>
      <c r="M56" s="143"/>
      <c r="N56" s="143" t="s">
        <v>431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thickBot="1" x14ac:dyDescent="0.3">
      <c r="A57" s="376" t="s">
        <v>40</v>
      </c>
      <c r="B57" s="377" t="s">
        <v>161</v>
      </c>
      <c r="C57" s="334">
        <v>2739.1</v>
      </c>
      <c r="D57" s="448">
        <v>2756.7</v>
      </c>
      <c r="E57" s="323">
        <f t="shared" si="6"/>
        <v>3130</v>
      </c>
      <c r="F57" s="379">
        <f>SUM(F58+F59+F60+F61+F62+F63)</f>
        <v>832.5</v>
      </c>
      <c r="G57" s="379">
        <f t="shared" ref="G57:I57" si="7">SUM(G58+G59+G60+G61+G62+G63)</f>
        <v>782.5</v>
      </c>
      <c r="H57" s="379">
        <f t="shared" si="7"/>
        <v>782.5</v>
      </c>
      <c r="I57" s="379">
        <f t="shared" si="7"/>
        <v>732.5</v>
      </c>
    </row>
    <row r="58" spans="1:31" ht="20.45" customHeight="1" thickBot="1" x14ac:dyDescent="0.3">
      <c r="A58" s="380"/>
      <c r="B58" s="381" t="s">
        <v>89</v>
      </c>
      <c r="C58" s="334">
        <v>467.7</v>
      </c>
      <c r="D58" s="334">
        <v>467.7</v>
      </c>
      <c r="E58" s="323">
        <f t="shared" si="6"/>
        <v>440</v>
      </c>
      <c r="F58" s="320">
        <v>110</v>
      </c>
      <c r="G58" s="320">
        <v>110</v>
      </c>
      <c r="H58" s="320">
        <v>110</v>
      </c>
      <c r="I58" s="318">
        <v>110</v>
      </c>
    </row>
    <row r="59" spans="1:31" ht="22.15" customHeight="1" thickBot="1" x14ac:dyDescent="0.3">
      <c r="A59" s="380"/>
      <c r="B59" s="381" t="s">
        <v>90</v>
      </c>
      <c r="C59" s="334">
        <v>369</v>
      </c>
      <c r="D59" s="334">
        <v>369</v>
      </c>
      <c r="E59" s="323">
        <f t="shared" si="6"/>
        <v>480</v>
      </c>
      <c r="F59" s="320">
        <v>120</v>
      </c>
      <c r="G59" s="320">
        <v>120</v>
      </c>
      <c r="H59" s="320">
        <v>120</v>
      </c>
      <c r="I59" s="318">
        <v>120</v>
      </c>
    </row>
    <row r="60" spans="1:31" ht="33" customHeight="1" thickBot="1" x14ac:dyDescent="0.3">
      <c r="A60" s="380"/>
      <c r="B60" s="381" t="s">
        <v>91</v>
      </c>
      <c r="C60" s="334">
        <v>51.1</v>
      </c>
      <c r="D60" s="334">
        <v>51.1</v>
      </c>
      <c r="E60" s="323">
        <f t="shared" si="6"/>
        <v>0</v>
      </c>
      <c r="F60" s="320">
        <v>0</v>
      </c>
      <c r="G60" s="320">
        <v>0</v>
      </c>
      <c r="H60" s="320">
        <v>0</v>
      </c>
      <c r="I60" s="318">
        <v>0</v>
      </c>
    </row>
    <row r="61" spans="1:31" ht="33" customHeight="1" thickBot="1" x14ac:dyDescent="0.3">
      <c r="A61" s="380"/>
      <c r="B61" s="349" t="s">
        <v>162</v>
      </c>
      <c r="C61" s="334">
        <v>1541.8</v>
      </c>
      <c r="D61" s="334">
        <v>1559.4</v>
      </c>
      <c r="E61" s="323">
        <f t="shared" si="6"/>
        <v>1800</v>
      </c>
      <c r="F61" s="320">
        <v>500</v>
      </c>
      <c r="G61" s="320">
        <v>450</v>
      </c>
      <c r="H61" s="320">
        <v>450</v>
      </c>
      <c r="I61" s="318">
        <v>400</v>
      </c>
    </row>
    <row r="62" spans="1:31" ht="23.25" customHeight="1" thickBot="1" x14ac:dyDescent="0.3">
      <c r="A62" s="380"/>
      <c r="B62" s="381" t="s">
        <v>163</v>
      </c>
      <c r="C62" s="334">
        <v>306.10000000000002</v>
      </c>
      <c r="D62" s="334">
        <v>306.10000000000002</v>
      </c>
      <c r="E62" s="323">
        <f t="shared" si="6"/>
        <v>400</v>
      </c>
      <c r="F62" s="320">
        <v>100</v>
      </c>
      <c r="G62" s="320">
        <v>100</v>
      </c>
      <c r="H62" s="320">
        <v>100</v>
      </c>
      <c r="I62" s="318">
        <v>100</v>
      </c>
      <c r="J62" s="362"/>
      <c r="K62" s="361"/>
      <c r="L62" s="361"/>
    </row>
    <row r="63" spans="1:31" ht="33" customHeight="1" thickBot="1" x14ac:dyDescent="0.3">
      <c r="A63" s="382"/>
      <c r="B63" s="381" t="s">
        <v>164</v>
      </c>
      <c r="C63" s="334">
        <v>3.4</v>
      </c>
      <c r="D63" s="334">
        <v>3.4</v>
      </c>
      <c r="E63" s="323">
        <f t="shared" si="6"/>
        <v>10</v>
      </c>
      <c r="F63" s="320">
        <v>2.5</v>
      </c>
      <c r="G63" s="320">
        <v>2.5</v>
      </c>
      <c r="H63" s="320">
        <v>2.5</v>
      </c>
      <c r="I63" s="318">
        <v>2.5</v>
      </c>
    </row>
    <row r="64" spans="1:31" ht="16.5" thickBot="1" x14ac:dyDescent="0.3">
      <c r="A64" s="338" t="s">
        <v>231</v>
      </c>
      <c r="B64" s="341" t="s">
        <v>19</v>
      </c>
      <c r="C64" s="334">
        <v>155.80000000000001</v>
      </c>
      <c r="D64" s="334">
        <v>159.9</v>
      </c>
      <c r="E64" s="323">
        <f t="shared" si="6"/>
        <v>183</v>
      </c>
      <c r="F64" s="320">
        <v>48</v>
      </c>
      <c r="G64" s="320">
        <v>45</v>
      </c>
      <c r="H64" s="320">
        <v>45</v>
      </c>
      <c r="I64" s="318">
        <v>45</v>
      </c>
    </row>
    <row r="65" spans="1:31" ht="19.5" customHeight="1" thickBot="1" x14ac:dyDescent="0.3">
      <c r="A65" s="338" t="s">
        <v>232</v>
      </c>
      <c r="B65" s="383" t="s">
        <v>21</v>
      </c>
      <c r="C65" s="334">
        <v>16.8</v>
      </c>
      <c r="D65" s="334">
        <v>16.8</v>
      </c>
      <c r="E65" s="323">
        <f t="shared" si="6"/>
        <v>20</v>
      </c>
      <c r="F65" s="320">
        <v>5</v>
      </c>
      <c r="G65" s="320">
        <v>5</v>
      </c>
      <c r="H65" s="320">
        <v>5</v>
      </c>
      <c r="I65" s="318">
        <v>5</v>
      </c>
    </row>
    <row r="66" spans="1:31" ht="21.75" customHeight="1" x14ac:dyDescent="0.25">
      <c r="A66" s="338" t="s">
        <v>233</v>
      </c>
      <c r="B66" s="384" t="s">
        <v>23</v>
      </c>
      <c r="C66" s="334">
        <v>99254.7</v>
      </c>
      <c r="D66" s="320">
        <v>99388.3</v>
      </c>
      <c r="E66" s="319">
        <f>E40-E64-E65</f>
        <v>101025.8</v>
      </c>
      <c r="F66" s="319">
        <f>F40-F64-F65</f>
        <v>21531.9</v>
      </c>
      <c r="G66" s="319">
        <f>G40-G64-G65</f>
        <v>27037.5</v>
      </c>
      <c r="H66" s="319">
        <f>H40-H64-H65</f>
        <v>26367.3</v>
      </c>
      <c r="I66" s="322">
        <f>I40-I64-I65</f>
        <v>26089.1</v>
      </c>
    </row>
    <row r="67" spans="1:31" s="167" customFormat="1" ht="24" customHeight="1" x14ac:dyDescent="0.3">
      <c r="A67" s="385" t="s">
        <v>68</v>
      </c>
      <c r="B67" s="386" t="s">
        <v>257</v>
      </c>
      <c r="C67" s="387">
        <v>69438.2</v>
      </c>
      <c r="D67" s="387">
        <v>69926</v>
      </c>
      <c r="E67" s="327">
        <f>E68+E93</f>
        <v>92557</v>
      </c>
      <c r="F67" s="328">
        <f>F68+F93</f>
        <v>26564.400000000001</v>
      </c>
      <c r="G67" s="328">
        <f>G68+G93</f>
        <v>22838.400000000001</v>
      </c>
      <c r="H67" s="328">
        <f>H68+H93</f>
        <v>22785.599999999999</v>
      </c>
      <c r="I67" s="328">
        <f>I68+I93</f>
        <v>20368.599999999999</v>
      </c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8" t="s">
        <v>70</v>
      </c>
      <c r="B68" s="388" t="s">
        <v>165</v>
      </c>
      <c r="C68" s="334">
        <v>57700.3</v>
      </c>
      <c r="D68" s="334">
        <v>58180.800000000003</v>
      </c>
      <c r="E68" s="319">
        <f>F68+G68+H68+I68</f>
        <v>75961</v>
      </c>
      <c r="F68" s="320">
        <f>F69+F75+F77+F79+F85+F87+F91+F92</f>
        <v>22415.4</v>
      </c>
      <c r="G68" s="320">
        <f t="shared" ref="G68:I68" si="8">G69+G75+G77+G79+G85+G87+G91+G92</f>
        <v>18689.400000000001</v>
      </c>
      <c r="H68" s="320">
        <f t="shared" si="8"/>
        <v>18636.599999999999</v>
      </c>
      <c r="I68" s="320">
        <f t="shared" si="8"/>
        <v>16219.6</v>
      </c>
    </row>
    <row r="69" spans="1:31" s="145" customFormat="1" ht="47.25" x14ac:dyDescent="0.25">
      <c r="A69" s="376" t="s">
        <v>234</v>
      </c>
      <c r="B69" s="341" t="s">
        <v>166</v>
      </c>
      <c r="C69" s="334">
        <v>5625.7</v>
      </c>
      <c r="D69" s="334">
        <v>5721.8</v>
      </c>
      <c r="E69" s="319">
        <f>F69+G69+H69+I69</f>
        <v>6000</v>
      </c>
      <c r="F69" s="319">
        <v>1500</v>
      </c>
      <c r="G69" s="319">
        <v>1500</v>
      </c>
      <c r="H69" s="319">
        <v>1500</v>
      </c>
      <c r="I69" s="319">
        <v>1500</v>
      </c>
      <c r="J69" s="365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80"/>
      <c r="B70" s="335" t="s">
        <v>408</v>
      </c>
      <c r="C70" s="334">
        <v>2022.2</v>
      </c>
      <c r="D70" s="334">
        <v>2028.6</v>
      </c>
      <c r="E70" s="319">
        <f>F70+G70+H70+I70</f>
        <v>678</v>
      </c>
      <c r="F70" s="320">
        <v>0</v>
      </c>
      <c r="G70" s="320">
        <v>502.6</v>
      </c>
      <c r="H70" s="320">
        <v>175.4</v>
      </c>
      <c r="I70" s="318">
        <v>0</v>
      </c>
    </row>
    <row r="71" spans="1:31" ht="60" x14ac:dyDescent="0.25">
      <c r="A71" s="380"/>
      <c r="B71" s="335" t="s">
        <v>409</v>
      </c>
      <c r="C71" s="334">
        <v>163.80000000000001</v>
      </c>
      <c r="D71" s="334">
        <v>163.80000000000001</v>
      </c>
      <c r="E71" s="319">
        <f>F71+G71+H71+I71</f>
        <v>224.8</v>
      </c>
      <c r="F71" s="320">
        <v>40</v>
      </c>
      <c r="G71" s="320">
        <v>90</v>
      </c>
      <c r="H71" s="320">
        <v>94.8</v>
      </c>
      <c r="I71" s="318">
        <v>0</v>
      </c>
    </row>
    <row r="72" spans="1:31" x14ac:dyDescent="0.25">
      <c r="A72" s="380"/>
      <c r="B72" s="336" t="s">
        <v>413</v>
      </c>
      <c r="C72" s="334">
        <v>40</v>
      </c>
      <c r="D72" s="448">
        <v>40</v>
      </c>
      <c r="E72" s="319">
        <f t="shared" ref="E72:E103" si="9">F72+G72+H72+I72</f>
        <v>0</v>
      </c>
      <c r="F72" s="329"/>
      <c r="G72" s="329"/>
      <c r="H72" s="329"/>
      <c r="I72" s="330"/>
    </row>
    <row r="73" spans="1:31" ht="45" x14ac:dyDescent="0.25">
      <c r="A73" s="380"/>
      <c r="B73" s="336" t="s">
        <v>407</v>
      </c>
      <c r="C73" s="334"/>
      <c r="D73" s="448"/>
      <c r="E73" s="319">
        <f t="shared" si="9"/>
        <v>0</v>
      </c>
      <c r="F73" s="329"/>
      <c r="G73" s="329"/>
      <c r="H73" s="329"/>
      <c r="I73" s="330"/>
    </row>
    <row r="74" spans="1:31" ht="46.5" customHeight="1" x14ac:dyDescent="0.25">
      <c r="A74" s="382"/>
      <c r="B74" s="337" t="s">
        <v>441</v>
      </c>
      <c r="C74" s="334"/>
      <c r="D74" s="448">
        <v>0</v>
      </c>
      <c r="E74" s="319">
        <f t="shared" si="9"/>
        <v>0</v>
      </c>
      <c r="F74" s="329"/>
      <c r="G74" s="329"/>
      <c r="H74" s="329"/>
      <c r="I74" s="330"/>
    </row>
    <row r="75" spans="1:31" ht="21" customHeight="1" x14ac:dyDescent="0.25">
      <c r="A75" s="493" t="s">
        <v>235</v>
      </c>
      <c r="B75" s="389" t="s">
        <v>170</v>
      </c>
      <c r="C75" s="334">
        <v>37163.699999999997</v>
      </c>
      <c r="D75" s="448">
        <v>37195.699999999997</v>
      </c>
      <c r="E75" s="319">
        <f t="shared" si="9"/>
        <v>50000</v>
      </c>
      <c r="F75" s="329">
        <v>15000</v>
      </c>
      <c r="G75" s="329">
        <v>12500</v>
      </c>
      <c r="H75" s="329">
        <v>12500</v>
      </c>
      <c r="I75" s="329">
        <v>10000</v>
      </c>
      <c r="J75" s="362"/>
    </row>
    <row r="76" spans="1:31" ht="18.75" customHeight="1" x14ac:dyDescent="0.25">
      <c r="A76" s="495"/>
      <c r="B76" s="335" t="s">
        <v>408</v>
      </c>
      <c r="C76" s="334"/>
      <c r="D76" s="448"/>
      <c r="E76" s="319">
        <f t="shared" si="9"/>
        <v>0</v>
      </c>
      <c r="F76" s="329"/>
      <c r="G76" s="329"/>
      <c r="H76" s="329"/>
      <c r="I76" s="330"/>
    </row>
    <row r="77" spans="1:31" s="145" customFormat="1" x14ac:dyDescent="0.25">
      <c r="A77" s="493" t="s">
        <v>236</v>
      </c>
      <c r="B77" s="340" t="s">
        <v>171</v>
      </c>
      <c r="C77" s="334">
        <v>8251.5</v>
      </c>
      <c r="D77" s="334">
        <v>8260.5</v>
      </c>
      <c r="E77" s="319">
        <f t="shared" si="9"/>
        <v>11000</v>
      </c>
      <c r="F77" s="320">
        <v>3300</v>
      </c>
      <c r="G77" s="320">
        <v>2750</v>
      </c>
      <c r="H77" s="320">
        <v>2750</v>
      </c>
      <c r="I77" s="320">
        <v>2200</v>
      </c>
      <c r="J77" s="36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495"/>
      <c r="B78" s="335" t="s">
        <v>408</v>
      </c>
      <c r="C78" s="334"/>
      <c r="D78" s="334"/>
      <c r="E78" s="319">
        <f t="shared" si="9"/>
        <v>0</v>
      </c>
      <c r="F78" s="320"/>
      <c r="G78" s="320"/>
      <c r="H78" s="320"/>
      <c r="I78" s="318"/>
    </row>
    <row r="79" spans="1:31" s="145" customFormat="1" ht="47.25" x14ac:dyDescent="0.25">
      <c r="A79" s="338" t="s">
        <v>237</v>
      </c>
      <c r="B79" s="341" t="s">
        <v>172</v>
      </c>
      <c r="C79" s="334">
        <v>3002.8</v>
      </c>
      <c r="D79" s="334">
        <v>3328.3</v>
      </c>
      <c r="E79" s="319">
        <f t="shared" si="9"/>
        <v>4000</v>
      </c>
      <c r="F79" s="320">
        <v>1000</v>
      </c>
      <c r="G79" s="320">
        <v>1000</v>
      </c>
      <c r="H79" s="320">
        <v>1000</v>
      </c>
      <c r="I79" s="320">
        <v>1000</v>
      </c>
      <c r="J79" s="431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8"/>
      <c r="B80" s="335" t="s">
        <v>414</v>
      </c>
      <c r="C80" s="334"/>
      <c r="D80" s="334">
        <v>0</v>
      </c>
      <c r="E80" s="319">
        <v>0</v>
      </c>
      <c r="F80" s="320"/>
      <c r="G80" s="320"/>
      <c r="H80" s="320"/>
      <c r="I80" s="318"/>
    </row>
    <row r="81" spans="1:31" ht="62.25" customHeight="1" x14ac:dyDescent="0.25">
      <c r="A81" s="338"/>
      <c r="B81" s="335" t="s">
        <v>409</v>
      </c>
      <c r="C81" s="334"/>
      <c r="D81" s="334">
        <v>0</v>
      </c>
      <c r="E81" s="319">
        <f t="shared" si="9"/>
        <v>0</v>
      </c>
      <c r="F81" s="320"/>
      <c r="G81" s="320"/>
      <c r="H81" s="320"/>
      <c r="I81" s="318"/>
    </row>
    <row r="82" spans="1:31" ht="19.5" customHeight="1" x14ac:dyDescent="0.25">
      <c r="A82" s="390"/>
      <c r="B82" s="336" t="s">
        <v>412</v>
      </c>
      <c r="C82" s="334">
        <v>499.9</v>
      </c>
      <c r="D82" s="334">
        <v>500</v>
      </c>
      <c r="E82" s="319">
        <f t="shared" si="9"/>
        <v>590</v>
      </c>
      <c r="F82" s="320">
        <v>107</v>
      </c>
      <c r="G82" s="320">
        <v>376</v>
      </c>
      <c r="H82" s="320">
        <v>107</v>
      </c>
      <c r="I82" s="318">
        <v>0</v>
      </c>
    </row>
    <row r="83" spans="1:31" ht="47.25" customHeight="1" x14ac:dyDescent="0.25">
      <c r="A83" s="390"/>
      <c r="B83" s="336" t="s">
        <v>415</v>
      </c>
      <c r="C83" s="334"/>
      <c r="D83" s="334"/>
      <c r="E83" s="319"/>
      <c r="F83" s="320"/>
      <c r="G83" s="320"/>
      <c r="H83" s="320"/>
      <c r="I83" s="318"/>
    </row>
    <row r="84" spans="1:31" ht="45.75" customHeight="1" x14ac:dyDescent="0.25">
      <c r="A84" s="390"/>
      <c r="B84" s="337" t="s">
        <v>169</v>
      </c>
      <c r="C84" s="391"/>
      <c r="D84" s="391"/>
      <c r="E84" s="321"/>
      <c r="F84" s="331"/>
      <c r="G84" s="331"/>
      <c r="H84" s="320"/>
      <c r="I84" s="318"/>
    </row>
    <row r="85" spans="1:31" s="145" customFormat="1" ht="31.5" x14ac:dyDescent="0.25">
      <c r="A85" s="338" t="s">
        <v>238</v>
      </c>
      <c r="B85" s="392" t="s">
        <v>260</v>
      </c>
      <c r="C85" s="334">
        <v>1443.6</v>
      </c>
      <c r="D85" s="334">
        <v>1443.6</v>
      </c>
      <c r="E85" s="319">
        <f t="shared" si="9"/>
        <v>2815</v>
      </c>
      <c r="F85" s="320">
        <v>1038</v>
      </c>
      <c r="G85" s="320">
        <v>400</v>
      </c>
      <c r="H85" s="320">
        <v>350</v>
      </c>
      <c r="I85" s="318">
        <v>1027</v>
      </c>
      <c r="J85" s="370" t="s">
        <v>439</v>
      </c>
      <c r="K85" s="143"/>
      <c r="L85" s="143"/>
      <c r="M85" s="410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8"/>
      <c r="B86" s="335" t="s">
        <v>408</v>
      </c>
      <c r="C86" s="334">
        <v>1251.9000000000001</v>
      </c>
      <c r="D86" s="334">
        <v>1251.9000000000001</v>
      </c>
      <c r="E86" s="319">
        <f t="shared" si="9"/>
        <v>1300</v>
      </c>
      <c r="F86" s="320">
        <v>538</v>
      </c>
      <c r="G86" s="320">
        <v>257</v>
      </c>
      <c r="H86" s="320">
        <v>181</v>
      </c>
      <c r="I86" s="320">
        <v>324</v>
      </c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8" t="s">
        <v>239</v>
      </c>
      <c r="B87" s="340" t="s">
        <v>174</v>
      </c>
      <c r="C87" s="334">
        <v>671.3</v>
      </c>
      <c r="D87" s="334">
        <v>671.5</v>
      </c>
      <c r="E87" s="319">
        <f t="shared" si="9"/>
        <v>346</v>
      </c>
      <c r="F87" s="319">
        <v>77.400000000000006</v>
      </c>
      <c r="G87" s="319">
        <v>89.4</v>
      </c>
      <c r="H87" s="319">
        <v>86.6</v>
      </c>
      <c r="I87" s="319">
        <v>92.6</v>
      </c>
      <c r="J87" s="370" t="s">
        <v>438</v>
      </c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8"/>
      <c r="B88" s="335" t="s">
        <v>408</v>
      </c>
      <c r="C88" s="334">
        <v>631.4</v>
      </c>
      <c r="D88" s="334">
        <v>631.5</v>
      </c>
      <c r="E88" s="319">
        <f t="shared" si="9"/>
        <v>306</v>
      </c>
      <c r="F88" s="320">
        <v>67.400000000000006</v>
      </c>
      <c r="G88" s="320">
        <v>79.400000000000006</v>
      </c>
      <c r="H88" s="320">
        <v>76.599999999999994</v>
      </c>
      <c r="I88" s="318">
        <v>82.6</v>
      </c>
      <c r="J88" s="230" t="s">
        <v>448</v>
      </c>
    </row>
    <row r="89" spans="1:31" ht="60" x14ac:dyDescent="0.25">
      <c r="A89" s="338"/>
      <c r="B89" s="335" t="s">
        <v>409</v>
      </c>
      <c r="C89" s="334"/>
      <c r="D89" s="334"/>
      <c r="E89" s="319"/>
      <c r="F89" s="320"/>
      <c r="G89" s="320"/>
      <c r="H89" s="320"/>
      <c r="I89" s="318"/>
      <c r="J89" s="409"/>
    </row>
    <row r="90" spans="1:31" ht="45" x14ac:dyDescent="0.25">
      <c r="A90" s="390"/>
      <c r="B90" s="337" t="s">
        <v>169</v>
      </c>
      <c r="C90" s="334"/>
      <c r="D90" s="334"/>
      <c r="E90" s="319"/>
      <c r="F90" s="320"/>
      <c r="G90" s="320"/>
      <c r="H90" s="320"/>
      <c r="I90" s="318"/>
    </row>
    <row r="91" spans="1:31" s="145" customFormat="1" x14ac:dyDescent="0.25">
      <c r="A91" s="338" t="s">
        <v>240</v>
      </c>
      <c r="B91" s="393" t="s">
        <v>36</v>
      </c>
      <c r="C91" s="334">
        <v>1541.8</v>
      </c>
      <c r="D91" s="334">
        <v>1559.4</v>
      </c>
      <c r="E91" s="319">
        <f t="shared" si="9"/>
        <v>1800</v>
      </c>
      <c r="F91" s="320">
        <v>500</v>
      </c>
      <c r="G91" s="320">
        <v>450</v>
      </c>
      <c r="H91" s="320">
        <v>450</v>
      </c>
      <c r="I91" s="318">
        <v>400</v>
      </c>
      <c r="J91" s="14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8" t="s">
        <v>241</v>
      </c>
      <c r="B92" s="340" t="s">
        <v>175</v>
      </c>
      <c r="C92" s="334"/>
      <c r="D92" s="334">
        <v>0</v>
      </c>
      <c r="E92" s="319">
        <f t="shared" si="9"/>
        <v>0</v>
      </c>
      <c r="F92" s="320"/>
      <c r="G92" s="320"/>
      <c r="H92" s="320"/>
      <c r="I92" s="318"/>
      <c r="J92" s="142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8" t="s">
        <v>72</v>
      </c>
      <c r="B93" s="394" t="s">
        <v>176</v>
      </c>
      <c r="C93" s="334">
        <v>11737.9</v>
      </c>
      <c r="D93" s="334">
        <v>11745.2</v>
      </c>
      <c r="E93" s="319">
        <f t="shared" si="9"/>
        <v>16596</v>
      </c>
      <c r="F93" s="320">
        <f>SUM(F94:F103)</f>
        <v>4149</v>
      </c>
      <c r="G93" s="320">
        <f t="shared" ref="G93:I93" si="10">SUM(G94:G103)</f>
        <v>4149</v>
      </c>
      <c r="H93" s="320">
        <f t="shared" si="10"/>
        <v>4149</v>
      </c>
      <c r="I93" s="320">
        <f t="shared" si="10"/>
        <v>4149</v>
      </c>
    </row>
    <row r="94" spans="1:31" x14ac:dyDescent="0.25">
      <c r="A94" s="338" t="s">
        <v>242</v>
      </c>
      <c r="B94" s="395" t="s">
        <v>177</v>
      </c>
      <c r="C94" s="334">
        <v>200</v>
      </c>
      <c r="D94" s="334">
        <v>200</v>
      </c>
      <c r="E94" s="319">
        <f t="shared" si="9"/>
        <v>0</v>
      </c>
      <c r="F94" s="320"/>
      <c r="G94" s="320"/>
      <c r="H94" s="320"/>
      <c r="I94" s="318"/>
      <c r="J94" s="230" t="s">
        <v>123</v>
      </c>
    </row>
    <row r="95" spans="1:31" x14ac:dyDescent="0.25">
      <c r="A95" s="493" t="s">
        <v>243</v>
      </c>
      <c r="B95" s="395" t="s">
        <v>259</v>
      </c>
      <c r="C95" s="334">
        <v>8680.2999999999993</v>
      </c>
      <c r="D95" s="334">
        <v>8649.1</v>
      </c>
      <c r="E95" s="319">
        <f t="shared" si="9"/>
        <v>10800</v>
      </c>
      <c r="F95" s="320">
        <v>2700</v>
      </c>
      <c r="G95" s="320">
        <v>2700</v>
      </c>
      <c r="H95" s="320">
        <v>2700</v>
      </c>
      <c r="I95" s="318">
        <v>2700</v>
      </c>
    </row>
    <row r="96" spans="1:31" x14ac:dyDescent="0.25">
      <c r="A96" s="495"/>
      <c r="B96" s="335" t="s">
        <v>408</v>
      </c>
      <c r="C96" s="334"/>
      <c r="D96" s="334"/>
      <c r="E96" s="319"/>
      <c r="F96" s="320"/>
      <c r="G96" s="320"/>
      <c r="H96" s="320"/>
      <c r="I96" s="318"/>
    </row>
    <row r="97" spans="1:13" x14ac:dyDescent="0.25">
      <c r="A97" s="493" t="s">
        <v>244</v>
      </c>
      <c r="B97" s="395" t="s">
        <v>258</v>
      </c>
      <c r="C97" s="334">
        <v>1920.4</v>
      </c>
      <c r="D97" s="334">
        <v>1918.5</v>
      </c>
      <c r="E97" s="319">
        <f t="shared" si="9"/>
        <v>2376</v>
      </c>
      <c r="F97" s="320">
        <v>594</v>
      </c>
      <c r="G97" s="320">
        <v>594</v>
      </c>
      <c r="H97" s="320">
        <v>594</v>
      </c>
      <c r="I97" s="318">
        <v>594</v>
      </c>
    </row>
    <row r="98" spans="1:13" x14ac:dyDescent="0.25">
      <c r="A98" s="495"/>
      <c r="B98" s="335" t="s">
        <v>414</v>
      </c>
      <c r="C98" s="334"/>
      <c r="D98" s="334"/>
      <c r="E98" s="319"/>
      <c r="F98" s="320"/>
      <c r="G98" s="320"/>
      <c r="H98" s="320"/>
      <c r="I98" s="320"/>
    </row>
    <row r="99" spans="1:13" ht="36" customHeight="1" x14ac:dyDescent="0.25">
      <c r="A99" s="338" t="s">
        <v>245</v>
      </c>
      <c r="B99" s="396" t="s">
        <v>180</v>
      </c>
      <c r="C99" s="334">
        <v>100</v>
      </c>
      <c r="D99" s="334">
        <v>100</v>
      </c>
      <c r="E99" s="319">
        <f t="shared" si="9"/>
        <v>100</v>
      </c>
      <c r="F99" s="320">
        <v>25</v>
      </c>
      <c r="G99" s="320">
        <v>25</v>
      </c>
      <c r="H99" s="320">
        <v>25</v>
      </c>
      <c r="I99" s="320">
        <v>25</v>
      </c>
    </row>
    <row r="100" spans="1:13" ht="31.5" customHeight="1" x14ac:dyDescent="0.25">
      <c r="A100" s="338" t="s">
        <v>246</v>
      </c>
      <c r="B100" s="395" t="s">
        <v>181</v>
      </c>
      <c r="C100" s="334">
        <v>157</v>
      </c>
      <c r="D100" s="334">
        <v>157</v>
      </c>
      <c r="E100" s="319">
        <f t="shared" si="9"/>
        <v>1200</v>
      </c>
      <c r="F100" s="320">
        <v>300</v>
      </c>
      <c r="G100" s="320">
        <v>300</v>
      </c>
      <c r="H100" s="320">
        <v>300</v>
      </c>
      <c r="I100" s="320">
        <v>300</v>
      </c>
      <c r="J100" s="364" t="s">
        <v>435</v>
      </c>
    </row>
    <row r="101" spans="1:13" x14ac:dyDescent="0.25">
      <c r="A101" s="338" t="s">
        <v>247</v>
      </c>
      <c r="B101" s="397" t="s">
        <v>182</v>
      </c>
      <c r="C101" s="334">
        <v>67.900000000000006</v>
      </c>
      <c r="D101" s="334">
        <v>67.900000000000006</v>
      </c>
      <c r="E101" s="319">
        <f t="shared" si="9"/>
        <v>100</v>
      </c>
      <c r="F101" s="320">
        <v>25</v>
      </c>
      <c r="G101" s="320">
        <v>25</v>
      </c>
      <c r="H101" s="320">
        <v>25</v>
      </c>
      <c r="I101" s="320">
        <v>25</v>
      </c>
      <c r="M101" s="114" t="s">
        <v>445</v>
      </c>
    </row>
    <row r="102" spans="1:13" ht="15.75" customHeight="1" x14ac:dyDescent="0.25">
      <c r="A102" s="338" t="s">
        <v>248</v>
      </c>
      <c r="B102" s="395" t="s">
        <v>183</v>
      </c>
      <c r="C102" s="334">
        <v>7.5</v>
      </c>
      <c r="D102" s="334">
        <v>7.6</v>
      </c>
      <c r="E102" s="319">
        <f t="shared" si="9"/>
        <v>20</v>
      </c>
      <c r="F102" s="320">
        <v>5</v>
      </c>
      <c r="G102" s="320">
        <v>5</v>
      </c>
      <c r="H102" s="320">
        <v>5</v>
      </c>
      <c r="I102" s="320">
        <v>5</v>
      </c>
    </row>
    <row r="103" spans="1:13" ht="45" x14ac:dyDescent="0.25">
      <c r="A103" s="338" t="s">
        <v>249</v>
      </c>
      <c r="B103" s="397" t="s">
        <v>185</v>
      </c>
      <c r="C103" s="334">
        <v>604.79999999999995</v>
      </c>
      <c r="D103" s="334">
        <v>645.1</v>
      </c>
      <c r="E103" s="319">
        <f t="shared" si="9"/>
        <v>2000</v>
      </c>
      <c r="F103" s="320">
        <v>500</v>
      </c>
      <c r="G103" s="320">
        <v>500</v>
      </c>
      <c r="H103" s="320">
        <v>500</v>
      </c>
      <c r="I103" s="320">
        <v>500</v>
      </c>
      <c r="J103" s="364" t="s">
        <v>436</v>
      </c>
    </row>
    <row r="104" spans="1:13" ht="31.5" x14ac:dyDescent="0.25">
      <c r="A104" s="390">
        <v>4</v>
      </c>
      <c r="B104" s="398" t="s">
        <v>186</v>
      </c>
      <c r="C104" s="334">
        <v>4789.5</v>
      </c>
      <c r="D104" s="334">
        <v>4789.8</v>
      </c>
      <c r="E104" s="319">
        <f>F104+G104+H104+I104</f>
        <v>25000</v>
      </c>
      <c r="F104" s="319">
        <f>F105+F109</f>
        <v>6500</v>
      </c>
      <c r="G104" s="319">
        <f>G105+G109</f>
        <v>7500</v>
      </c>
      <c r="H104" s="319">
        <f>H105+H109</f>
        <v>6000</v>
      </c>
      <c r="I104" s="322">
        <f>I105+I109</f>
        <v>5000</v>
      </c>
    </row>
    <row r="105" spans="1:13" ht="47.25" x14ac:dyDescent="0.25">
      <c r="A105" s="493" t="s">
        <v>75</v>
      </c>
      <c r="B105" s="341" t="s">
        <v>187</v>
      </c>
      <c r="C105" s="334">
        <v>2058.3000000000002</v>
      </c>
      <c r="D105" s="334">
        <v>2058.6</v>
      </c>
      <c r="E105" s="319">
        <f>F105+G105+H105+I105</f>
        <v>5000</v>
      </c>
      <c r="F105" s="320">
        <v>1500</v>
      </c>
      <c r="G105" s="320">
        <v>1500</v>
      </c>
      <c r="H105" s="320">
        <v>1000</v>
      </c>
      <c r="I105" s="320">
        <v>1000</v>
      </c>
      <c r="J105" s="364"/>
    </row>
    <row r="106" spans="1:13" x14ac:dyDescent="0.25">
      <c r="A106" s="494"/>
      <c r="B106" s="335" t="s">
        <v>408</v>
      </c>
      <c r="C106" s="334">
        <v>863.4</v>
      </c>
      <c r="D106" s="334">
        <v>877.6</v>
      </c>
      <c r="E106" s="319">
        <f t="shared" ref="E106:E116" si="11">F106+G106+H106+I106</f>
        <v>0</v>
      </c>
      <c r="F106" s="320">
        <v>0</v>
      </c>
      <c r="G106" s="320">
        <v>0</v>
      </c>
      <c r="H106" s="320">
        <v>0</v>
      </c>
      <c r="I106" s="318">
        <v>0</v>
      </c>
    </row>
    <row r="107" spans="1:13" ht="66" customHeight="1" x14ac:dyDescent="0.25">
      <c r="A107" s="494"/>
      <c r="B107" s="335" t="s">
        <v>409</v>
      </c>
      <c r="C107" s="334"/>
      <c r="D107" s="334">
        <v>0</v>
      </c>
      <c r="E107" s="319">
        <f t="shared" si="11"/>
        <v>0</v>
      </c>
      <c r="F107" s="320"/>
      <c r="G107" s="320"/>
      <c r="H107" s="320"/>
      <c r="I107" s="318"/>
    </row>
    <row r="108" spans="1:13" ht="48" customHeight="1" x14ac:dyDescent="0.25">
      <c r="A108" s="495"/>
      <c r="B108" s="337" t="s">
        <v>441</v>
      </c>
      <c r="C108" s="334"/>
      <c r="D108" s="334">
        <v>0</v>
      </c>
      <c r="E108" s="319">
        <f t="shared" si="11"/>
        <v>0</v>
      </c>
      <c r="F108" s="320">
        <v>0</v>
      </c>
      <c r="G108" s="320">
        <v>0</v>
      </c>
      <c r="H108" s="320"/>
      <c r="I108" s="318"/>
      <c r="J108" s="375"/>
    </row>
    <row r="109" spans="1:13" ht="32.25" customHeight="1" x14ac:dyDescent="0.25">
      <c r="A109" s="493" t="s">
        <v>76</v>
      </c>
      <c r="B109" s="392" t="s">
        <v>188</v>
      </c>
      <c r="C109" s="334">
        <v>2731.2</v>
      </c>
      <c r="D109" s="334">
        <v>2731.2</v>
      </c>
      <c r="E109" s="319">
        <f t="shared" si="11"/>
        <v>20000</v>
      </c>
      <c r="F109" s="320">
        <v>5000</v>
      </c>
      <c r="G109" s="320">
        <v>6000</v>
      </c>
      <c r="H109" s="320">
        <v>5000</v>
      </c>
      <c r="I109" s="318">
        <v>4000</v>
      </c>
      <c r="J109" s="364"/>
    </row>
    <row r="110" spans="1:13" ht="21.75" customHeight="1" x14ac:dyDescent="0.25">
      <c r="A110" s="494"/>
      <c r="B110" s="335" t="s">
        <v>414</v>
      </c>
      <c r="C110" s="334"/>
      <c r="D110" s="334">
        <v>0</v>
      </c>
      <c r="E110" s="319">
        <f t="shared" si="11"/>
        <v>0</v>
      </c>
      <c r="F110" s="320"/>
      <c r="G110" s="320"/>
      <c r="H110" s="320"/>
      <c r="I110" s="318"/>
    </row>
    <row r="111" spans="1:13" ht="60" x14ac:dyDescent="0.25">
      <c r="A111" s="494"/>
      <c r="B111" s="335" t="s">
        <v>409</v>
      </c>
      <c r="C111" s="334"/>
      <c r="D111" s="334">
        <v>0</v>
      </c>
      <c r="E111" s="319">
        <f t="shared" si="11"/>
        <v>0</v>
      </c>
      <c r="F111" s="320"/>
      <c r="G111" s="320"/>
      <c r="H111" s="320"/>
      <c r="I111" s="318"/>
    </row>
    <row r="112" spans="1:13" ht="36.75" customHeight="1" x14ac:dyDescent="0.25">
      <c r="A112" s="494"/>
      <c r="B112" s="336" t="s">
        <v>411</v>
      </c>
      <c r="C112" s="334"/>
      <c r="D112" s="334">
        <v>0</v>
      </c>
      <c r="E112" s="319">
        <f t="shared" si="11"/>
        <v>0</v>
      </c>
      <c r="F112" s="320"/>
      <c r="G112" s="320"/>
      <c r="H112" s="320"/>
      <c r="I112" s="318"/>
      <c r="J112" s="230" t="s">
        <v>123</v>
      </c>
    </row>
    <row r="113" spans="1:12" ht="49.5" customHeight="1" x14ac:dyDescent="0.25">
      <c r="A113" s="495"/>
      <c r="B113" s="337" t="s">
        <v>169</v>
      </c>
      <c r="C113" s="334"/>
      <c r="D113" s="334">
        <v>0</v>
      </c>
      <c r="E113" s="319">
        <f t="shared" si="11"/>
        <v>0</v>
      </c>
      <c r="F113" s="320"/>
      <c r="G113" s="320"/>
      <c r="H113" s="320"/>
      <c r="I113" s="318"/>
      <c r="L113" s="374"/>
    </row>
    <row r="114" spans="1:12" ht="31.5" x14ac:dyDescent="0.25">
      <c r="A114" s="338" t="s">
        <v>79</v>
      </c>
      <c r="B114" s="399" t="s">
        <v>73</v>
      </c>
      <c r="C114" s="334">
        <v>172.7</v>
      </c>
      <c r="D114" s="334">
        <v>176.7</v>
      </c>
      <c r="E114" s="319">
        <f t="shared" si="11"/>
        <v>203</v>
      </c>
      <c r="F114" s="319">
        <f>F115+F116</f>
        <v>53</v>
      </c>
      <c r="G114" s="319">
        <f>G115+G116</f>
        <v>50</v>
      </c>
      <c r="H114" s="319">
        <f>H115+H116</f>
        <v>50</v>
      </c>
      <c r="I114" s="322">
        <f>I115+I116</f>
        <v>50</v>
      </c>
    </row>
    <row r="115" spans="1:12" x14ac:dyDescent="0.25">
      <c r="A115" s="338" t="s">
        <v>81</v>
      </c>
      <c r="B115" s="395" t="s">
        <v>19</v>
      </c>
      <c r="C115" s="334">
        <v>155.80000000000001</v>
      </c>
      <c r="D115" s="334">
        <v>159.9</v>
      </c>
      <c r="E115" s="319">
        <f t="shared" si="11"/>
        <v>183</v>
      </c>
      <c r="F115" s="320">
        <v>48</v>
      </c>
      <c r="G115" s="320">
        <v>45</v>
      </c>
      <c r="H115" s="320">
        <v>45</v>
      </c>
      <c r="I115" s="318">
        <v>45</v>
      </c>
    </row>
    <row r="116" spans="1:12" x14ac:dyDescent="0.25">
      <c r="A116" s="338" t="s">
        <v>82</v>
      </c>
      <c r="B116" s="395" t="s">
        <v>191</v>
      </c>
      <c r="C116" s="334">
        <v>16.899999999999999</v>
      </c>
      <c r="D116" s="334">
        <v>16.8</v>
      </c>
      <c r="E116" s="319">
        <f t="shared" si="11"/>
        <v>20</v>
      </c>
      <c r="F116" s="320">
        <v>5</v>
      </c>
      <c r="G116" s="320">
        <v>5</v>
      </c>
      <c r="H116" s="320">
        <v>5</v>
      </c>
      <c r="I116" s="318">
        <v>5</v>
      </c>
    </row>
    <row r="117" spans="1:12" x14ac:dyDescent="0.25">
      <c r="A117" s="338"/>
      <c r="B117" s="339"/>
      <c r="C117" s="334"/>
      <c r="D117" s="334"/>
      <c r="E117" s="319"/>
      <c r="F117" s="320"/>
      <c r="G117" s="320"/>
      <c r="H117" s="320"/>
      <c r="I117" s="318"/>
    </row>
    <row r="118" spans="1:12" ht="23.25" customHeight="1" x14ac:dyDescent="0.25">
      <c r="A118" s="338" t="s">
        <v>192</v>
      </c>
      <c r="B118" s="333" t="s">
        <v>214</v>
      </c>
      <c r="C118" s="334">
        <v>99427.3</v>
      </c>
      <c r="D118" s="334">
        <v>99565</v>
      </c>
      <c r="E118" s="319">
        <f>E40</f>
        <v>101228.8</v>
      </c>
      <c r="F118" s="319">
        <f>F40</f>
        <v>21584.9</v>
      </c>
      <c r="G118" s="319">
        <f>G40</f>
        <v>27087.5</v>
      </c>
      <c r="H118" s="319">
        <f>H40</f>
        <v>26417.3</v>
      </c>
      <c r="I118" s="322">
        <f>I40</f>
        <v>26139.1</v>
      </c>
    </row>
    <row r="119" spans="1:12" ht="31.5" customHeight="1" x14ac:dyDescent="0.25">
      <c r="A119" s="493" t="s">
        <v>194</v>
      </c>
      <c r="B119" s="333" t="s">
        <v>215</v>
      </c>
      <c r="C119" s="334">
        <v>74400</v>
      </c>
      <c r="D119" s="334">
        <v>74892.5</v>
      </c>
      <c r="E119" s="319">
        <f>E67+E104+E114</f>
        <v>117760</v>
      </c>
      <c r="F119" s="321">
        <f>F67+F104+F114</f>
        <v>33117.4</v>
      </c>
      <c r="G119" s="321">
        <f>G67+G104+G114</f>
        <v>30388.400000000001</v>
      </c>
      <c r="H119" s="321">
        <f>H67+H104+H114</f>
        <v>28835.599999999999</v>
      </c>
      <c r="I119" s="321">
        <f>I67+I104+I114</f>
        <v>25418.6</v>
      </c>
    </row>
    <row r="120" spans="1:12" ht="18.75" customHeight="1" x14ac:dyDescent="0.25">
      <c r="A120" s="494"/>
      <c r="B120" s="335" t="s">
        <v>408</v>
      </c>
      <c r="C120" s="334">
        <v>4768.8999999999996</v>
      </c>
      <c r="D120" s="334">
        <v>4789.6000000000004</v>
      </c>
      <c r="E120" s="319">
        <f>E70+E76+E78+E80+E86+E88+E96+E98+E106+E110</f>
        <v>2284</v>
      </c>
      <c r="F120" s="320">
        <f t="shared" ref="F120:I120" si="12">F70+F76+F78+F80+F86+F88+F96+F98+F106+F110</f>
        <v>605.4</v>
      </c>
      <c r="G120" s="320">
        <f t="shared" si="12"/>
        <v>839</v>
      </c>
      <c r="H120" s="320">
        <f t="shared" si="12"/>
        <v>433</v>
      </c>
      <c r="I120" s="320">
        <f t="shared" si="12"/>
        <v>406.6</v>
      </c>
    </row>
    <row r="121" spans="1:12" ht="64.5" customHeight="1" x14ac:dyDescent="0.25">
      <c r="A121" s="494"/>
      <c r="B121" s="335" t="s">
        <v>410</v>
      </c>
      <c r="C121" s="334">
        <v>163.80000000000001</v>
      </c>
      <c r="D121" s="334">
        <v>163.80000000000001</v>
      </c>
      <c r="E121" s="319">
        <f>E71+E81+E89+E107+E111</f>
        <v>224.8</v>
      </c>
      <c r="F121" s="320">
        <f t="shared" ref="F121:I121" si="13">F71+F81+F89+F107+F111</f>
        <v>40</v>
      </c>
      <c r="G121" s="320">
        <f t="shared" si="13"/>
        <v>90</v>
      </c>
      <c r="H121" s="320">
        <f t="shared" si="13"/>
        <v>94.8</v>
      </c>
      <c r="I121" s="320">
        <f t="shared" si="13"/>
        <v>0</v>
      </c>
    </row>
    <row r="122" spans="1:12" ht="36.75" customHeight="1" x14ac:dyDescent="0.25">
      <c r="A122" s="494"/>
      <c r="B122" s="336" t="s">
        <v>411</v>
      </c>
      <c r="C122" s="334"/>
      <c r="D122" s="334">
        <v>0</v>
      </c>
      <c r="E122" s="319">
        <f>E112</f>
        <v>0</v>
      </c>
      <c r="F122" s="320">
        <f t="shared" ref="F122:I122" si="14">F112</f>
        <v>0</v>
      </c>
      <c r="G122" s="320">
        <f t="shared" si="14"/>
        <v>0</v>
      </c>
      <c r="H122" s="320">
        <f t="shared" si="14"/>
        <v>0</v>
      </c>
      <c r="I122" s="320">
        <f t="shared" si="14"/>
        <v>0</v>
      </c>
    </row>
    <row r="123" spans="1:12" ht="20.25" customHeight="1" x14ac:dyDescent="0.25">
      <c r="A123" s="494"/>
      <c r="B123" s="336" t="s">
        <v>412</v>
      </c>
      <c r="C123" s="334">
        <v>539.9</v>
      </c>
      <c r="D123" s="334">
        <v>540</v>
      </c>
      <c r="E123" s="319">
        <f>SUM(F123+G123+H123+I123)</f>
        <v>590</v>
      </c>
      <c r="F123" s="320">
        <f>SUM(F82+0)</f>
        <v>107</v>
      </c>
      <c r="G123" s="320">
        <f t="shared" ref="G123:I123" si="15">SUM(G82+0)</f>
        <v>376</v>
      </c>
      <c r="H123" s="320">
        <f>SUM(H82+H72)</f>
        <v>107</v>
      </c>
      <c r="I123" s="320">
        <f t="shared" si="15"/>
        <v>0</v>
      </c>
    </row>
    <row r="124" spans="1:12" ht="49.5" customHeight="1" x14ac:dyDescent="0.25">
      <c r="A124" s="494"/>
      <c r="B124" s="336" t="s">
        <v>415</v>
      </c>
      <c r="C124" s="334"/>
      <c r="D124" s="334">
        <v>0</v>
      </c>
      <c r="E124" s="319">
        <f>F124+G124+H124+I124</f>
        <v>0</v>
      </c>
      <c r="F124" s="320">
        <f>F73+F83</f>
        <v>0</v>
      </c>
      <c r="G124" s="320">
        <f t="shared" ref="G124:I124" si="16">G73+G83</f>
        <v>0</v>
      </c>
      <c r="H124" s="320">
        <f t="shared" si="16"/>
        <v>0</v>
      </c>
      <c r="I124" s="320">
        <f t="shared" si="16"/>
        <v>0</v>
      </c>
    </row>
    <row r="125" spans="1:12" ht="37.5" customHeight="1" x14ac:dyDescent="0.25">
      <c r="A125" s="495"/>
      <c r="B125" s="337" t="s">
        <v>440</v>
      </c>
      <c r="C125" s="334"/>
      <c r="D125" s="334">
        <v>0</v>
      </c>
      <c r="E125" s="319">
        <f>F125+G125+H125+I125</f>
        <v>0</v>
      </c>
      <c r="F125" s="320">
        <v>0</v>
      </c>
      <c r="G125" s="320">
        <v>0</v>
      </c>
      <c r="H125" s="320"/>
      <c r="I125" s="318">
        <v>0</v>
      </c>
    </row>
    <row r="126" spans="1:12" x14ac:dyDescent="0.25">
      <c r="A126" s="338"/>
      <c r="B126" s="339"/>
      <c r="C126" s="334"/>
      <c r="D126" s="334"/>
      <c r="E126" s="319"/>
      <c r="F126" s="320"/>
      <c r="G126" s="320"/>
      <c r="H126" s="320"/>
      <c r="I126" s="318"/>
    </row>
    <row r="127" spans="1:12" ht="22.5" customHeight="1" x14ac:dyDescent="0.25">
      <c r="A127" s="338" t="s">
        <v>250</v>
      </c>
      <c r="B127" s="333" t="s">
        <v>195</v>
      </c>
      <c r="C127" s="334">
        <v>26493.9</v>
      </c>
      <c r="D127" s="334">
        <v>26139.1</v>
      </c>
      <c r="E127" s="319">
        <f>E39+E118-E119</f>
        <v>9962.8000000000029</v>
      </c>
      <c r="F127" s="319">
        <f>F39+F118-F119</f>
        <v>14961.5</v>
      </c>
      <c r="G127" s="319">
        <f>G118-G119</f>
        <v>-3300.9000000000015</v>
      </c>
      <c r="H127" s="319">
        <f t="shared" ref="H127:I127" si="17">H118-H119</f>
        <v>-2418.2999999999993</v>
      </c>
      <c r="I127" s="319">
        <f t="shared" si="17"/>
        <v>720.5</v>
      </c>
    </row>
    <row r="128" spans="1:12" ht="22.5" customHeight="1" x14ac:dyDescent="0.25">
      <c r="A128" s="338" t="s">
        <v>251</v>
      </c>
      <c r="B128" s="340" t="s">
        <v>253</v>
      </c>
      <c r="C128" s="334">
        <v>26493.9</v>
      </c>
      <c r="D128" s="334">
        <v>26139.1</v>
      </c>
      <c r="E128" s="320">
        <v>9962.7999999999993</v>
      </c>
      <c r="F128" s="320">
        <v>14961.5</v>
      </c>
      <c r="G128" s="320">
        <v>-3300.9</v>
      </c>
      <c r="H128" s="320">
        <v>-2418.3000000000002</v>
      </c>
      <c r="I128" s="318">
        <v>720.5</v>
      </c>
    </row>
    <row r="129" spans="1:31" x14ac:dyDescent="0.25">
      <c r="A129" s="338" t="s">
        <v>252</v>
      </c>
      <c r="B129" s="341" t="s">
        <v>254</v>
      </c>
      <c r="C129" s="334"/>
      <c r="D129" s="334"/>
      <c r="E129" s="319"/>
      <c r="F129" s="320"/>
      <c r="G129" s="320"/>
      <c r="H129" s="320"/>
      <c r="I129" s="320"/>
    </row>
    <row r="130" spans="1:31" ht="16.5" thickBot="1" x14ac:dyDescent="0.3">
      <c r="A130" s="342"/>
      <c r="B130" s="343"/>
      <c r="C130" s="334"/>
      <c r="D130" s="344"/>
      <c r="E130" s="345"/>
      <c r="F130" s="346"/>
      <c r="G130" s="346"/>
      <c r="H130" s="346"/>
      <c r="I130" s="347"/>
    </row>
    <row r="131" spans="1:31" ht="16.5" thickBot="1" x14ac:dyDescent="0.3">
      <c r="A131" s="348"/>
      <c r="B131" s="349"/>
      <c r="C131" s="358"/>
      <c r="D131" s="350"/>
      <c r="E131" s="350"/>
      <c r="F131" s="350"/>
      <c r="G131" s="350"/>
      <c r="H131" s="350"/>
      <c r="I131" s="350"/>
    </row>
    <row r="132" spans="1:31" ht="21" thickBot="1" x14ac:dyDescent="0.3">
      <c r="A132" s="501" t="s">
        <v>390</v>
      </c>
      <c r="B132" s="502"/>
      <c r="C132" s="502"/>
      <c r="D132" s="502"/>
      <c r="E132" s="502"/>
      <c r="F132" s="502"/>
      <c r="G132" s="502"/>
      <c r="H132" s="502"/>
      <c r="I132" s="503"/>
    </row>
    <row r="133" spans="1:31" ht="16.5" thickBot="1" x14ac:dyDescent="0.3">
      <c r="A133" s="351"/>
      <c r="B133" s="352"/>
      <c r="C133" s="353"/>
      <c r="D133" s="353"/>
      <c r="E133" s="354"/>
      <c r="F133" s="353"/>
      <c r="G133" s="353"/>
      <c r="H133" s="353"/>
      <c r="I133" s="355"/>
      <c r="K133" s="314" t="s">
        <v>420</v>
      </c>
      <c r="L133" s="314"/>
      <c r="M133" s="314"/>
      <c r="N133" s="314"/>
      <c r="O133" s="314"/>
    </row>
    <row r="134" spans="1:31" ht="32.25" thickBot="1" x14ac:dyDescent="0.3">
      <c r="A134" s="356" t="s">
        <v>11</v>
      </c>
      <c r="B134" s="357" t="s">
        <v>255</v>
      </c>
      <c r="C134" s="360">
        <v>726.9</v>
      </c>
      <c r="D134" s="320"/>
      <c r="E134" s="320"/>
      <c r="F134" s="359" t="s">
        <v>256</v>
      </c>
      <c r="G134" s="359" t="s">
        <v>256</v>
      </c>
      <c r="H134" s="360"/>
      <c r="I134" s="359" t="s">
        <v>256</v>
      </c>
    </row>
    <row r="135" spans="1:31" x14ac:dyDescent="0.25">
      <c r="A135" s="356" t="s">
        <v>26</v>
      </c>
      <c r="B135" s="400" t="s">
        <v>216</v>
      </c>
      <c r="C135" s="356">
        <v>4682.3999999999996</v>
      </c>
      <c r="D135" s="319"/>
      <c r="E135" s="319"/>
      <c r="F135" s="319"/>
      <c r="G135" s="319"/>
      <c r="H135" s="319"/>
      <c r="I135" s="319"/>
      <c r="K135" s="314" t="s">
        <v>418</v>
      </c>
      <c r="L135" s="314"/>
      <c r="M135" s="314"/>
      <c r="N135" s="314"/>
      <c r="O135" s="314"/>
      <c r="P135" s="314"/>
      <c r="Q135" s="314"/>
      <c r="R135" s="314"/>
      <c r="S135" s="314"/>
      <c r="T135" s="314"/>
      <c r="U135" s="317"/>
      <c r="V135" s="317"/>
      <c r="W135" s="317"/>
      <c r="X135" s="317"/>
    </row>
    <row r="136" spans="1:31" ht="31.5" x14ac:dyDescent="0.25">
      <c r="A136" s="390" t="s">
        <v>27</v>
      </c>
      <c r="B136" s="401" t="s">
        <v>91</v>
      </c>
      <c r="C136" s="360">
        <v>16.2</v>
      </c>
      <c r="D136" s="320"/>
      <c r="E136" s="320"/>
      <c r="F136" s="404"/>
      <c r="G136" s="320"/>
      <c r="H136" s="320"/>
      <c r="I136" s="320"/>
      <c r="K136" s="114" t="s">
        <v>421</v>
      </c>
    </row>
    <row r="137" spans="1:31" ht="31.5" x14ac:dyDescent="0.25">
      <c r="A137" s="390" t="s">
        <v>40</v>
      </c>
      <c r="B137" s="402" t="s">
        <v>403</v>
      </c>
      <c r="C137" s="360">
        <v>4548.7</v>
      </c>
      <c r="D137" s="320"/>
      <c r="E137" s="320"/>
      <c r="F137" s="404"/>
      <c r="G137" s="320"/>
      <c r="H137" s="320"/>
      <c r="I137" s="319"/>
      <c r="J137" s="230" t="s">
        <v>123</v>
      </c>
    </row>
    <row r="138" spans="1:31" ht="31.5" x14ac:dyDescent="0.25">
      <c r="A138" s="390" t="s">
        <v>231</v>
      </c>
      <c r="B138" s="403" t="s">
        <v>219</v>
      </c>
      <c r="C138" s="360">
        <v>117.5</v>
      </c>
      <c r="D138" s="320"/>
      <c r="E138" s="320"/>
      <c r="F138" s="406"/>
      <c r="G138" s="331"/>
      <c r="H138" s="331"/>
      <c r="I138" s="405"/>
      <c r="K138" s="114" t="s">
        <v>419</v>
      </c>
    </row>
    <row r="139" spans="1:31" x14ac:dyDescent="0.25">
      <c r="A139" s="390"/>
      <c r="B139" s="403"/>
      <c r="C139" s="356"/>
      <c r="D139" s="319"/>
      <c r="E139" s="319"/>
      <c r="F139" s="427"/>
      <c r="G139" s="321"/>
      <c r="H139" s="321"/>
      <c r="I139" s="405"/>
    </row>
    <row r="140" spans="1:31" ht="16.5" x14ac:dyDescent="0.25">
      <c r="A140" s="390" t="s">
        <v>68</v>
      </c>
      <c r="B140" s="449" t="s">
        <v>257</v>
      </c>
      <c r="C140" s="356">
        <v>3326.3</v>
      </c>
      <c r="D140" s="319"/>
      <c r="E140" s="319"/>
      <c r="F140" s="319"/>
      <c r="G140" s="319"/>
      <c r="H140" s="319"/>
      <c r="I140" s="319"/>
    </row>
    <row r="141" spans="1:31" ht="23.25" customHeight="1" x14ac:dyDescent="0.25">
      <c r="A141" s="390" t="s">
        <v>70</v>
      </c>
      <c r="B141" s="450" t="s">
        <v>225</v>
      </c>
      <c r="C141" s="360">
        <v>3326.2</v>
      </c>
      <c r="D141" s="320"/>
      <c r="E141" s="320"/>
      <c r="F141" s="331"/>
      <c r="G141" s="331"/>
      <c r="H141" s="331"/>
      <c r="I141" s="428"/>
      <c r="K141" s="114" t="s">
        <v>422</v>
      </c>
    </row>
    <row r="142" spans="1:31" x14ac:dyDescent="0.25">
      <c r="A142" s="390"/>
      <c r="B142" s="403" t="s">
        <v>220</v>
      </c>
      <c r="C142" s="360">
        <v>3219.1</v>
      </c>
      <c r="D142" s="320"/>
      <c r="E142" s="320"/>
      <c r="F142" s="331"/>
      <c r="G142" s="331"/>
      <c r="H142" s="331"/>
      <c r="I142" s="428"/>
    </row>
    <row r="143" spans="1:31" s="125" customFormat="1" x14ac:dyDescent="0.25">
      <c r="A143" s="451"/>
      <c r="B143" s="401" t="s">
        <v>221</v>
      </c>
      <c r="C143" s="360"/>
      <c r="D143" s="320"/>
      <c r="E143" s="320"/>
      <c r="F143" s="331"/>
      <c r="G143" s="331"/>
      <c r="H143" s="331"/>
      <c r="I143" s="428"/>
      <c r="J143" s="126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</row>
    <row r="144" spans="1:31" s="125" customFormat="1" x14ac:dyDescent="0.25">
      <c r="A144" s="451"/>
      <c r="B144" s="401" t="s">
        <v>222</v>
      </c>
      <c r="C144" s="360">
        <v>107.1</v>
      </c>
      <c r="D144" s="320"/>
      <c r="E144" s="320"/>
      <c r="F144" s="331"/>
      <c r="G144" s="331"/>
      <c r="H144" s="331"/>
      <c r="I144" s="428"/>
      <c r="J144" s="126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</row>
    <row r="145" spans="1:31" s="125" customFormat="1" ht="31.5" x14ac:dyDescent="0.25">
      <c r="A145" s="451"/>
      <c r="B145" s="401" t="s">
        <v>223</v>
      </c>
      <c r="C145" s="360"/>
      <c r="D145" s="320">
        <v>0</v>
      </c>
      <c r="E145" s="320"/>
      <c r="F145" s="331"/>
      <c r="G145" s="331"/>
      <c r="H145" s="331"/>
      <c r="I145" s="428"/>
      <c r="J145" s="126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</row>
    <row r="146" spans="1:31" s="125" customFormat="1" x14ac:dyDescent="0.25">
      <c r="A146" s="390" t="s">
        <v>72</v>
      </c>
      <c r="B146" s="401" t="s">
        <v>224</v>
      </c>
      <c r="C146" s="360">
        <f>C147+C148+C149+C150</f>
        <v>0</v>
      </c>
      <c r="D146" s="320">
        <f t="shared" ref="D146:D150" si="18">SUM(E146:H146)</f>
        <v>0</v>
      </c>
      <c r="E146" s="320"/>
      <c r="F146" s="331"/>
      <c r="G146" s="331"/>
      <c r="H146" s="331"/>
      <c r="I146" s="428"/>
      <c r="J146" s="126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</row>
    <row r="147" spans="1:31" s="125" customFormat="1" x14ac:dyDescent="0.25">
      <c r="A147" s="451"/>
      <c r="B147" s="401" t="s">
        <v>226</v>
      </c>
      <c r="C147" s="360"/>
      <c r="D147" s="320">
        <f t="shared" si="18"/>
        <v>0</v>
      </c>
      <c r="E147" s="320"/>
      <c r="F147" s="331"/>
      <c r="G147" s="331"/>
      <c r="H147" s="331"/>
      <c r="I147" s="428"/>
      <c r="J147" s="126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51"/>
      <c r="B148" s="452" t="s">
        <v>227</v>
      </c>
      <c r="C148" s="360"/>
      <c r="D148" s="320">
        <f t="shared" si="18"/>
        <v>0</v>
      </c>
      <c r="E148" s="320"/>
      <c r="F148" s="320"/>
      <c r="G148" s="320"/>
      <c r="H148" s="320"/>
      <c r="I148" s="318"/>
      <c r="J148" s="12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0" x14ac:dyDescent="0.25">
      <c r="A149" s="451"/>
      <c r="B149" s="452" t="s">
        <v>228</v>
      </c>
      <c r="C149" s="360"/>
      <c r="D149" s="320">
        <f t="shared" si="18"/>
        <v>0</v>
      </c>
      <c r="E149" s="320"/>
      <c r="F149" s="320"/>
      <c r="G149" s="320"/>
      <c r="H149" s="320"/>
      <c r="I149" s="318"/>
      <c r="J149" s="126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ht="30.75" thickBot="1" x14ac:dyDescent="0.3">
      <c r="A150" s="453"/>
      <c r="B150" s="454" t="s">
        <v>229</v>
      </c>
      <c r="C150" s="455"/>
      <c r="D150" s="371">
        <f t="shared" si="18"/>
        <v>0</v>
      </c>
      <c r="E150" s="320"/>
      <c r="F150" s="371"/>
      <c r="G150" s="371"/>
      <c r="H150" s="371"/>
      <c r="I150" s="372"/>
      <c r="J150" s="126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ht="50.25" thickBot="1" x14ac:dyDescent="0.3">
      <c r="A151" s="456" t="s">
        <v>74</v>
      </c>
      <c r="B151" s="457" t="s">
        <v>393</v>
      </c>
      <c r="C151" s="430">
        <v>2083.1</v>
      </c>
      <c r="D151" s="430"/>
      <c r="E151" s="320"/>
      <c r="F151" s="320"/>
      <c r="G151" s="320"/>
      <c r="H151" s="320"/>
      <c r="I151" s="320"/>
      <c r="J151" s="12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x14ac:dyDescent="0.25">
      <c r="A152" s="348"/>
      <c r="B152" s="349"/>
      <c r="C152" s="350"/>
      <c r="D152" s="350"/>
      <c r="E152" s="350"/>
      <c r="F152" s="350"/>
      <c r="G152" s="350"/>
      <c r="H152" s="350"/>
      <c r="I152" s="350"/>
    </row>
    <row r="153" spans="1:31" x14ac:dyDescent="0.25">
      <c r="A153" s="348"/>
      <c r="B153" s="349"/>
      <c r="C153" s="350"/>
      <c r="D153" s="350"/>
      <c r="E153" s="350"/>
      <c r="F153" s="350"/>
      <c r="G153" s="350"/>
      <c r="H153" s="350"/>
      <c r="I153" s="350"/>
    </row>
    <row r="154" spans="1:31" x14ac:dyDescent="0.25">
      <c r="A154" s="348"/>
      <c r="B154" s="349"/>
      <c r="C154" s="350"/>
      <c r="D154" s="350"/>
      <c r="E154" s="350"/>
      <c r="F154" s="350"/>
      <c r="G154" s="350"/>
      <c r="H154" s="350"/>
      <c r="I154" s="350"/>
    </row>
    <row r="155" spans="1:31" x14ac:dyDescent="0.25">
      <c r="A155" s="348"/>
      <c r="B155" s="349"/>
      <c r="C155" s="350"/>
      <c r="D155" s="350"/>
      <c r="E155" s="350"/>
      <c r="F155" s="350"/>
      <c r="G155" s="350"/>
      <c r="H155" s="350"/>
      <c r="I155" s="350"/>
    </row>
    <row r="156" spans="1:31" ht="27" customHeight="1" x14ac:dyDescent="0.25">
      <c r="A156" s="348"/>
      <c r="B156" s="496" t="s">
        <v>450</v>
      </c>
      <c r="C156" s="496"/>
      <c r="D156" s="350"/>
      <c r="E156" s="350"/>
      <c r="F156" s="350"/>
      <c r="G156" s="350"/>
      <c r="H156" s="350"/>
      <c r="I156" s="350"/>
    </row>
    <row r="157" spans="1:31" ht="12.75" customHeight="1" x14ac:dyDescent="0.25">
      <c r="A157" s="348"/>
      <c r="B157" s="349"/>
      <c r="C157" s="350"/>
      <c r="D157" s="350"/>
      <c r="E157" s="350"/>
      <c r="F157" s="350"/>
      <c r="G157" s="350"/>
      <c r="H157" s="350"/>
      <c r="I157" s="350"/>
    </row>
    <row r="158" spans="1:31" ht="31.5" customHeight="1" x14ac:dyDescent="0.25">
      <c r="A158" s="348"/>
      <c r="B158" s="367" t="s">
        <v>451</v>
      </c>
      <c r="C158" s="367"/>
      <c r="D158" s="367"/>
      <c r="E158" s="368"/>
      <c r="F158" s="368"/>
      <c r="G158" s="368"/>
      <c r="H158" s="350"/>
      <c r="I158" s="350"/>
    </row>
    <row r="159" spans="1:31" ht="12.75" customHeight="1" x14ac:dyDescent="0.25">
      <c r="A159" s="348"/>
      <c r="B159" s="432"/>
      <c r="C159" s="432"/>
      <c r="D159" s="432"/>
      <c r="E159" s="350"/>
      <c r="F159" s="350"/>
      <c r="G159" s="350"/>
      <c r="H159" s="350"/>
      <c r="I159" s="350"/>
    </row>
    <row r="160" spans="1:31" ht="26.25" customHeight="1" x14ac:dyDescent="0.25">
      <c r="A160" s="348"/>
      <c r="B160" s="496" t="s">
        <v>452</v>
      </c>
      <c r="C160" s="496"/>
      <c r="D160" s="350"/>
      <c r="E160" s="350"/>
      <c r="F160" s="350"/>
      <c r="G160" s="350"/>
      <c r="H160" s="350"/>
      <c r="I160" s="350"/>
    </row>
    <row r="161" spans="1:9" x14ac:dyDescent="0.25">
      <c r="A161" s="348"/>
      <c r="B161" s="349"/>
      <c r="C161" s="350"/>
      <c r="D161" s="350"/>
      <c r="E161" s="350"/>
      <c r="F161" s="350"/>
      <c r="G161" s="350"/>
      <c r="H161" s="350"/>
      <c r="I161" s="350"/>
    </row>
    <row r="162" spans="1:9" ht="20.25" x14ac:dyDescent="0.25">
      <c r="A162" s="491"/>
      <c r="B162" s="491"/>
      <c r="C162" s="491"/>
      <c r="D162" s="491"/>
      <c r="E162" s="491"/>
      <c r="F162" s="491"/>
      <c r="G162" s="491"/>
      <c r="H162" s="491"/>
      <c r="I162" s="491"/>
    </row>
    <row r="163" spans="1:9" x14ac:dyDescent="0.25">
      <c r="A163" s="413"/>
      <c r="B163" s="414"/>
      <c r="C163" s="415"/>
      <c r="D163" s="415"/>
      <c r="E163" s="415"/>
      <c r="F163" s="415"/>
      <c r="G163" s="415"/>
      <c r="H163" s="415"/>
      <c r="I163" s="415"/>
    </row>
    <row r="164" spans="1:9" ht="18.75" x14ac:dyDescent="0.25">
      <c r="A164" s="413"/>
      <c r="B164" s="416"/>
      <c r="C164" s="417"/>
      <c r="D164" s="361"/>
      <c r="E164" s="361"/>
      <c r="F164" s="418"/>
      <c r="G164" s="418"/>
      <c r="H164" s="417"/>
      <c r="I164" s="418"/>
    </row>
    <row r="165" spans="1:9" x14ac:dyDescent="0.25">
      <c r="A165" s="413"/>
      <c r="B165" s="400"/>
      <c r="C165" s="413"/>
      <c r="D165" s="419"/>
      <c r="E165" s="419"/>
      <c r="F165" s="419"/>
      <c r="G165" s="419"/>
      <c r="H165" s="419"/>
      <c r="I165" s="419"/>
    </row>
    <row r="166" spans="1:9" x14ac:dyDescent="0.25">
      <c r="A166" s="413"/>
      <c r="B166" s="396"/>
      <c r="C166" s="417"/>
      <c r="D166" s="361"/>
      <c r="E166" s="361"/>
      <c r="F166" s="361"/>
      <c r="G166" s="361"/>
      <c r="H166" s="361"/>
      <c r="I166" s="361"/>
    </row>
    <row r="167" spans="1:9" x14ac:dyDescent="0.25">
      <c r="A167" s="413"/>
      <c r="B167" s="420"/>
      <c r="C167" s="417"/>
      <c r="D167" s="361"/>
      <c r="E167" s="361"/>
      <c r="F167" s="361"/>
      <c r="G167" s="361"/>
      <c r="H167" s="361"/>
      <c r="I167" s="419"/>
    </row>
    <row r="168" spans="1:9" x14ac:dyDescent="0.25">
      <c r="A168" s="413"/>
      <c r="B168" s="383"/>
      <c r="C168" s="417"/>
      <c r="D168" s="361"/>
      <c r="E168" s="361"/>
      <c r="F168" s="421"/>
      <c r="G168" s="421"/>
      <c r="H168" s="421"/>
      <c r="I168" s="422"/>
    </row>
    <row r="169" spans="1:9" x14ac:dyDescent="0.25">
      <c r="A169" s="413"/>
      <c r="B169" s="383"/>
      <c r="C169" s="413"/>
      <c r="D169" s="419"/>
      <c r="E169" s="419"/>
      <c r="F169" s="422"/>
      <c r="G169" s="422"/>
      <c r="H169" s="422"/>
      <c r="I169" s="422"/>
    </row>
    <row r="170" spans="1:9" ht="16.5" x14ac:dyDescent="0.25">
      <c r="A170" s="413"/>
      <c r="B170" s="386"/>
      <c r="C170" s="413"/>
      <c r="D170" s="419"/>
      <c r="E170" s="419"/>
      <c r="F170" s="419"/>
      <c r="G170" s="419"/>
      <c r="H170" s="419"/>
      <c r="I170" s="419"/>
    </row>
    <row r="171" spans="1:9" x14ac:dyDescent="0.25">
      <c r="A171" s="413"/>
      <c r="B171" s="397"/>
      <c r="C171" s="417"/>
      <c r="D171" s="361"/>
      <c r="E171" s="421"/>
      <c r="F171" s="421"/>
      <c r="G171" s="421"/>
      <c r="H171" s="421"/>
      <c r="I171" s="421"/>
    </row>
    <row r="172" spans="1:9" x14ac:dyDescent="0.25">
      <c r="A172" s="413"/>
      <c r="B172" s="383"/>
      <c r="C172" s="417"/>
      <c r="D172" s="361"/>
      <c r="E172" s="421"/>
      <c r="F172" s="421"/>
      <c r="G172" s="421"/>
      <c r="H172" s="421"/>
      <c r="I172" s="421"/>
    </row>
    <row r="173" spans="1:9" x14ac:dyDescent="0.25">
      <c r="A173" s="417"/>
      <c r="B173" s="396"/>
      <c r="C173" s="417"/>
      <c r="D173" s="361"/>
      <c r="E173" s="421"/>
      <c r="F173" s="421"/>
      <c r="G173" s="421"/>
      <c r="H173" s="421"/>
      <c r="I173" s="421"/>
    </row>
    <row r="174" spans="1:9" x14ac:dyDescent="0.25">
      <c r="A174" s="417"/>
      <c r="B174" s="396"/>
      <c r="C174" s="417"/>
      <c r="D174" s="361"/>
      <c r="E174" s="421"/>
      <c r="F174" s="421"/>
      <c r="G174" s="421"/>
      <c r="H174" s="421"/>
      <c r="I174" s="421"/>
    </row>
    <row r="175" spans="1:9" x14ac:dyDescent="0.25">
      <c r="A175" s="417"/>
      <c r="B175" s="396"/>
      <c r="C175" s="417"/>
      <c r="D175" s="361"/>
      <c r="E175" s="361"/>
      <c r="F175" s="421"/>
      <c r="G175" s="421"/>
      <c r="H175" s="421"/>
      <c r="I175" s="421"/>
    </row>
    <row r="176" spans="1:9" x14ac:dyDescent="0.25">
      <c r="A176" s="413"/>
      <c r="B176" s="396"/>
      <c r="C176" s="417"/>
      <c r="D176" s="361"/>
      <c r="E176" s="361"/>
      <c r="F176" s="421"/>
      <c r="G176" s="421"/>
      <c r="H176" s="421"/>
      <c r="I176" s="421"/>
    </row>
    <row r="177" spans="1:9" x14ac:dyDescent="0.25">
      <c r="A177" s="417"/>
      <c r="B177" s="396"/>
      <c r="C177" s="417"/>
      <c r="D177" s="361"/>
      <c r="E177" s="361"/>
      <c r="F177" s="421"/>
      <c r="G177" s="421"/>
      <c r="H177" s="421"/>
      <c r="I177" s="421"/>
    </row>
    <row r="178" spans="1:9" x14ac:dyDescent="0.25">
      <c r="A178" s="417"/>
      <c r="B178" s="440"/>
      <c r="C178" s="417"/>
      <c r="D178" s="361"/>
      <c r="E178" s="361"/>
      <c r="F178" s="361"/>
      <c r="G178" s="361"/>
      <c r="H178" s="361"/>
      <c r="I178" s="361"/>
    </row>
    <row r="179" spans="1:9" x14ac:dyDescent="0.25">
      <c r="A179" s="417"/>
      <c r="B179" s="440"/>
      <c r="C179" s="417"/>
      <c r="D179" s="361"/>
      <c r="E179" s="361"/>
      <c r="F179" s="361"/>
      <c r="G179" s="361"/>
      <c r="H179" s="361"/>
      <c r="I179" s="361"/>
    </row>
    <row r="180" spans="1:9" x14ac:dyDescent="0.25">
      <c r="A180" s="417"/>
      <c r="B180" s="440"/>
      <c r="C180" s="417"/>
      <c r="D180" s="361"/>
      <c r="E180" s="361"/>
      <c r="F180" s="361"/>
      <c r="G180" s="361"/>
      <c r="H180" s="361"/>
      <c r="I180" s="361"/>
    </row>
    <row r="181" spans="1:9" ht="16.5" x14ac:dyDescent="0.25">
      <c r="A181" s="425"/>
      <c r="B181" s="426"/>
      <c r="C181" s="423"/>
      <c r="D181" s="423"/>
      <c r="E181" s="424"/>
      <c r="F181" s="424"/>
      <c r="G181" s="424"/>
      <c r="H181" s="424"/>
      <c r="I181" s="424"/>
    </row>
    <row r="182" spans="1:9" x14ac:dyDescent="0.25">
      <c r="A182" s="227"/>
    </row>
    <row r="183" spans="1:9" x14ac:dyDescent="0.25">
      <c r="A183" s="227"/>
    </row>
    <row r="184" spans="1:9" x14ac:dyDescent="0.25">
      <c r="A184" s="227"/>
    </row>
    <row r="185" spans="1:9" x14ac:dyDescent="0.25">
      <c r="A185" s="227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</sheetData>
  <mergeCells count="47"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  <mergeCell ref="G21:I21"/>
    <mergeCell ref="E8:F8"/>
    <mergeCell ref="G14:I14"/>
    <mergeCell ref="G15:I15"/>
    <mergeCell ref="E16:F16"/>
    <mergeCell ref="G16:I16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A162:I162"/>
    <mergeCell ref="H1:I1"/>
    <mergeCell ref="A119:A125"/>
    <mergeCell ref="B156:C156"/>
    <mergeCell ref="B160:C160"/>
    <mergeCell ref="A38:I38"/>
    <mergeCell ref="A132:I132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</mergeCells>
  <pageMargins left="0.23622047244094491" right="0.23622047244094491" top="0.35433070866141736" bottom="0.35433070866141736" header="0.31496062992125984" footer="0.31496062992125984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29" t="s">
        <v>395</v>
      </c>
      <c r="G1" s="529"/>
    </row>
    <row r="2" spans="1:7" s="296" customFormat="1" x14ac:dyDescent="0.25">
      <c r="F2" s="529" t="s">
        <v>400</v>
      </c>
      <c r="G2" s="529"/>
    </row>
    <row r="3" spans="1:7" ht="18.75" customHeight="1" x14ac:dyDescent="0.25">
      <c r="A3" s="530" t="s">
        <v>261</v>
      </c>
      <c r="B3" s="531"/>
      <c r="C3" s="531"/>
      <c r="D3" s="531"/>
      <c r="E3" s="531"/>
      <c r="F3" s="531"/>
      <c r="G3" s="531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43" t="s">
        <v>399</v>
      </c>
      <c r="H2" s="543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46" t="s">
        <v>311</v>
      </c>
      <c r="C5" s="542"/>
      <c r="D5" s="542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47" t="s">
        <v>0</v>
      </c>
      <c r="B8" s="549" t="s">
        <v>262</v>
      </c>
      <c r="C8" s="544" t="s">
        <v>4</v>
      </c>
      <c r="D8" s="551" t="s">
        <v>263</v>
      </c>
      <c r="E8" s="544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48"/>
      <c r="B9" s="550"/>
      <c r="C9" s="545"/>
      <c r="D9" s="552"/>
      <c r="E9" s="545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38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39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39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39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39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39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39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40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34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34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34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34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34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34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34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34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34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34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34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34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34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34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34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34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34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34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34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34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34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34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38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40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34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34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34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34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34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34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34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34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35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36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36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36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37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38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39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39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39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39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39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40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41" t="s">
        <v>390</v>
      </c>
      <c r="C99" s="542"/>
      <c r="D99" s="542"/>
      <c r="E99" s="542"/>
      <c r="F99" s="542"/>
      <c r="G99" s="542"/>
      <c r="H99" s="542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33" t="s">
        <v>365</v>
      </c>
      <c r="N290" s="533"/>
      <c r="O290" s="533"/>
      <c r="P290" s="533"/>
      <c r="Q290" s="533" t="s">
        <v>366</v>
      </c>
      <c r="R290" s="533"/>
      <c r="S290" s="533"/>
      <c r="T290" s="533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  <mergeCell ref="Q290:T290"/>
    <mergeCell ref="A58:A61"/>
    <mergeCell ref="A75:A78"/>
    <mergeCell ref="A79:A83"/>
    <mergeCell ref="A88:A94"/>
    <mergeCell ref="B99:H99"/>
    <mergeCell ref="M290:P290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29" t="s">
        <v>396</v>
      </c>
      <c r="G1" s="529"/>
    </row>
    <row r="2" spans="1:7" s="296" customFormat="1" x14ac:dyDescent="0.25">
      <c r="F2" s="529" t="s">
        <v>400</v>
      </c>
      <c r="G2" s="529"/>
    </row>
    <row r="3" spans="1:7" ht="18.75" x14ac:dyDescent="0.3">
      <c r="A3" s="553" t="s">
        <v>372</v>
      </c>
      <c r="B3" s="553"/>
      <c r="C3" s="553"/>
      <c r="D3" s="553"/>
      <c r="E3" s="553"/>
      <c r="F3" s="553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29" t="s">
        <v>397</v>
      </c>
      <c r="G1" s="529"/>
    </row>
    <row r="2" spans="1:7" s="296" customFormat="1" x14ac:dyDescent="0.25">
      <c r="F2" s="529" t="s">
        <v>401</v>
      </c>
      <c r="G2" s="529"/>
    </row>
    <row r="3" spans="1:7" ht="30.75" customHeight="1" x14ac:dyDescent="0.25">
      <c r="A3" s="554" t="s">
        <v>385</v>
      </c>
      <c r="B3" s="531"/>
      <c r="C3" s="531"/>
      <c r="D3" s="531"/>
      <c r="E3" s="531"/>
      <c r="F3" s="531"/>
      <c r="G3" s="531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5" t="s">
        <v>85</v>
      </c>
      <c r="C2" s="555"/>
      <c r="D2" s="555"/>
      <c r="E2" s="555"/>
      <c r="F2" s="555"/>
      <c r="G2" s="555"/>
      <c r="H2" s="555"/>
    </row>
    <row r="3" spans="1:9" ht="22.5" x14ac:dyDescent="0.3">
      <c r="B3" s="555" t="s">
        <v>86</v>
      </c>
      <c r="C3" s="555"/>
      <c r="D3" s="555"/>
      <c r="E3" s="555"/>
      <c r="F3" s="555"/>
      <c r="G3" s="555"/>
      <c r="H3" s="555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C7:E7"/>
    <mergeCell ref="F8:H8"/>
    <mergeCell ref="A9:A10"/>
    <mergeCell ref="B9:B10"/>
    <mergeCell ref="C9:C10"/>
    <mergeCell ref="D9:D10"/>
    <mergeCell ref="E9:E10"/>
    <mergeCell ref="F9:I9"/>
    <mergeCell ref="B2:H2"/>
    <mergeCell ref="B3:H3"/>
    <mergeCell ref="B4:H4"/>
    <mergeCell ref="B5:H5"/>
    <mergeCell ref="B6:H6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5" t="s">
        <v>85</v>
      </c>
      <c r="C2" s="555"/>
      <c r="D2" s="555"/>
      <c r="E2" s="555"/>
      <c r="F2" s="555"/>
      <c r="G2" s="555"/>
      <c r="H2" s="555"/>
    </row>
    <row r="3" spans="1:9" ht="22.5" x14ac:dyDescent="0.3">
      <c r="B3" s="555" t="s">
        <v>86</v>
      </c>
      <c r="C3" s="555"/>
      <c r="D3" s="555"/>
      <c r="E3" s="555"/>
      <c r="F3" s="555"/>
      <c r="G3" s="555"/>
      <c r="H3" s="555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C7:E7"/>
    <mergeCell ref="B2:H2"/>
    <mergeCell ref="B3:H3"/>
    <mergeCell ref="B4:H4"/>
    <mergeCell ref="B5:H5"/>
    <mergeCell ref="B6:H6"/>
    <mergeCell ref="A22:A26"/>
    <mergeCell ref="F8:H8"/>
    <mergeCell ref="A9:A10"/>
    <mergeCell ref="B9:B10"/>
    <mergeCell ref="C9:C10"/>
    <mergeCell ref="D9:D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2022-02-22T10:04:07Z</dcterms:modified>
</cp:coreProperties>
</file>