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t\Desktop\"/>
    </mc:Choice>
  </mc:AlternateContent>
  <bookViews>
    <workbookView xWindow="0" yWindow="0" windowWidth="28800" windowHeight="12555"/>
  </bookViews>
  <sheets>
    <sheet name="Лист1 (3)" sheetId="3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F202" i="3" l="1"/>
  <c r="E202" i="3"/>
  <c r="C206" i="3"/>
  <c r="D249" i="3" l="1"/>
  <c r="C249" i="3"/>
  <c r="D247" i="3"/>
  <c r="C247" i="3"/>
  <c r="D245" i="3"/>
  <c r="C245" i="3"/>
  <c r="D243" i="3"/>
  <c r="C243" i="3"/>
  <c r="D240" i="3"/>
  <c r="C240" i="3"/>
  <c r="D231" i="3"/>
  <c r="C231" i="3"/>
  <c r="D229" i="3"/>
  <c r="C229" i="3"/>
  <c r="D227" i="3"/>
  <c r="C227" i="3"/>
  <c r="D204" i="3"/>
  <c r="C204" i="3"/>
  <c r="D202" i="3"/>
  <c r="C202" i="3"/>
  <c r="C191" i="3"/>
  <c r="C181" i="3"/>
  <c r="D178" i="3"/>
  <c r="C178" i="3"/>
  <c r="D176" i="3"/>
  <c r="C176" i="3"/>
  <c r="D174" i="3"/>
  <c r="C172" i="3"/>
  <c r="D169" i="3"/>
  <c r="C169" i="3"/>
  <c r="C166" i="3"/>
  <c r="C165" i="3"/>
  <c r="C164" i="3"/>
  <c r="C160" i="3"/>
  <c r="D156" i="3"/>
  <c r="C156" i="3"/>
  <c r="D154" i="3"/>
  <c r="C154" i="3"/>
  <c r="D152" i="3"/>
  <c r="C152" i="3"/>
  <c r="D150" i="3"/>
  <c r="C150" i="3"/>
  <c r="D147" i="3"/>
  <c r="C147" i="3"/>
  <c r="D139" i="3"/>
  <c r="C139" i="3"/>
  <c r="D137" i="3"/>
  <c r="C137" i="3"/>
  <c r="D119" i="3"/>
  <c r="C119" i="3"/>
  <c r="D117" i="3"/>
  <c r="C117" i="3"/>
  <c r="D114" i="3"/>
  <c r="C114" i="3"/>
  <c r="D110" i="3"/>
  <c r="C110" i="3"/>
  <c r="D108" i="3"/>
  <c r="C108" i="3"/>
  <c r="D106" i="3"/>
  <c r="C106" i="3"/>
  <c r="D104" i="3"/>
  <c r="C104" i="3"/>
  <c r="D102" i="3"/>
  <c r="C102" i="3"/>
  <c r="D100" i="3"/>
  <c r="C100" i="3"/>
  <c r="D96" i="3"/>
  <c r="C96" i="3"/>
  <c r="D92" i="3"/>
  <c r="C92" i="3"/>
  <c r="D90" i="3"/>
  <c r="C90" i="3"/>
  <c r="D88" i="3"/>
  <c r="C88" i="3"/>
  <c r="D86" i="3"/>
  <c r="C86" i="3"/>
  <c r="D84" i="3"/>
  <c r="C84" i="3"/>
  <c r="D82" i="3"/>
  <c r="C82" i="3"/>
  <c r="D80" i="3"/>
  <c r="C80" i="3"/>
  <c r="D77" i="3"/>
  <c r="C77" i="3"/>
  <c r="D75" i="3"/>
  <c r="C75" i="3"/>
  <c r="D73" i="3"/>
  <c r="C73" i="3"/>
  <c r="D71" i="3"/>
  <c r="C71" i="3"/>
  <c r="D69" i="3"/>
  <c r="C69" i="3"/>
  <c r="D67" i="3"/>
  <c r="C67" i="3"/>
  <c r="D65" i="3"/>
  <c r="C65" i="3"/>
  <c r="B58" i="3"/>
  <c r="B56" i="3"/>
  <c r="B55" i="3"/>
  <c r="B54" i="3"/>
  <c r="B53" i="3"/>
  <c r="B52" i="3"/>
  <c r="B51" i="3"/>
  <c r="B50" i="3"/>
  <c r="D49" i="3"/>
  <c r="C49" i="3"/>
  <c r="B49" i="3"/>
  <c r="B48" i="3"/>
  <c r="D47" i="3"/>
  <c r="B47" i="3"/>
  <c r="B46" i="3"/>
  <c r="D45" i="3"/>
  <c r="C45" i="3"/>
  <c r="B45" i="3"/>
  <c r="B44" i="3"/>
  <c r="D43" i="3"/>
  <c r="B43" i="3"/>
  <c r="B42" i="3"/>
  <c r="D41" i="3"/>
  <c r="B41" i="3"/>
  <c r="B40" i="3"/>
  <c r="C39" i="3"/>
  <c r="B39" i="3"/>
  <c r="B38" i="3"/>
  <c r="C37" i="3"/>
  <c r="B37" i="3"/>
  <c r="B36" i="3"/>
  <c r="D35" i="3"/>
  <c r="C35" i="3"/>
  <c r="B35" i="3"/>
  <c r="B34" i="3"/>
  <c r="D33" i="3"/>
  <c r="C33" i="3"/>
  <c r="B33" i="3"/>
  <c r="B32" i="3"/>
  <c r="D31" i="3"/>
  <c r="C31" i="3"/>
  <c r="B31" i="3"/>
  <c r="B30" i="3"/>
  <c r="D29" i="3"/>
  <c r="B29" i="3"/>
  <c r="B28" i="3"/>
  <c r="D27" i="3"/>
  <c r="C27" i="3"/>
  <c r="B27" i="3"/>
  <c r="B26" i="3"/>
  <c r="D25" i="3"/>
  <c r="C25" i="3"/>
  <c r="B25" i="3"/>
  <c r="B24" i="3"/>
  <c r="D23" i="3"/>
  <c r="B23" i="3"/>
  <c r="C22" i="3"/>
  <c r="C23" i="3" s="1"/>
  <c r="B22" i="3"/>
  <c r="D21" i="3"/>
  <c r="C21" i="3"/>
  <c r="B21" i="3"/>
  <c r="B20" i="3"/>
  <c r="D19" i="3"/>
  <c r="C19" i="3"/>
  <c r="B19" i="3"/>
  <c r="B18" i="3"/>
  <c r="D17" i="3"/>
  <c r="C17" i="3"/>
  <c r="B17" i="3"/>
  <c r="B16" i="3"/>
  <c r="D15" i="3"/>
  <c r="B15" i="3"/>
  <c r="B14" i="3"/>
  <c r="D13" i="3"/>
  <c r="C13" i="3"/>
  <c r="B12" i="3"/>
  <c r="B7" i="3"/>
  <c r="B6" i="3"/>
  <c r="C5" i="3"/>
  <c r="B5" i="3"/>
  <c r="B4" i="3"/>
  <c r="B3" i="3"/>
</calcChain>
</file>

<file path=xl/sharedStrings.xml><?xml version="1.0" encoding="utf-8"?>
<sst xmlns="http://schemas.openxmlformats.org/spreadsheetml/2006/main" count="232" uniqueCount="150">
  <si>
    <t>№</t>
  </si>
  <si>
    <t>Из них до 1 года жизни</t>
  </si>
  <si>
    <t>на 1000 детского населения</t>
  </si>
  <si>
    <t>%%</t>
  </si>
  <si>
    <t>%</t>
  </si>
  <si>
    <t>‰</t>
  </si>
  <si>
    <t>На дому</t>
  </si>
  <si>
    <t xml:space="preserve">Взято </t>
  </si>
  <si>
    <t>Причина:</t>
  </si>
  <si>
    <t>Оздоровлено:</t>
  </si>
  <si>
    <t>Амбулаторно</t>
  </si>
  <si>
    <t>Санаторно</t>
  </si>
  <si>
    <t>Оперативно</t>
  </si>
  <si>
    <t>Кількість лікарів педіатрів</t>
  </si>
  <si>
    <t>Кількість амбулаторій</t>
  </si>
  <si>
    <t>Кількість дітей на 1 лікаря педіатра</t>
  </si>
  <si>
    <t>15-17 років</t>
  </si>
  <si>
    <t>Всього новонароджених</t>
  </si>
  <si>
    <t>З них здорових</t>
  </si>
  <si>
    <t>Підлягало</t>
  </si>
  <si>
    <t>Зроблено</t>
  </si>
  <si>
    <t>Всього дітей</t>
  </si>
  <si>
    <t>Рахіт</t>
  </si>
  <si>
    <t>Трійні</t>
  </si>
  <si>
    <t>Гіпотрофія</t>
  </si>
  <si>
    <t>Змішане вигодовування</t>
  </si>
  <si>
    <t>Штучне вигодовування</t>
  </si>
  <si>
    <t>Патологія ЦНС</t>
  </si>
  <si>
    <t>Недоношенність</t>
  </si>
  <si>
    <t>Двійнята</t>
  </si>
  <si>
    <t>Крупновагові</t>
  </si>
  <si>
    <t>Гемолітична хвороба</t>
  </si>
  <si>
    <t>Вроджені вади серця</t>
  </si>
  <si>
    <t>Анемія</t>
  </si>
  <si>
    <t>Гостра пневмонія</t>
  </si>
  <si>
    <t>Інші вроджені вади розвитку</t>
  </si>
  <si>
    <r>
      <t>Обстеження на ФКУ,</t>
    </r>
    <r>
      <rPr>
        <sz val="9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гіпотеріоз</t>
    </r>
  </si>
  <si>
    <t>Спостерігались регулярно лікарем</t>
  </si>
  <si>
    <t>Спостерігались регулярно медсестрою</t>
  </si>
  <si>
    <t>Вигодовування грудне до 6 місяців</t>
  </si>
  <si>
    <t>Вигодовування штучне</t>
  </si>
  <si>
    <t>Вигодовування змішане</t>
  </si>
  <si>
    <t>Ні разу не хворіли</t>
  </si>
  <si>
    <t>Індекс здоров'я</t>
  </si>
  <si>
    <t>Загальна</t>
  </si>
  <si>
    <t>До 1 року</t>
  </si>
  <si>
    <t>Місце смерті:</t>
  </si>
  <si>
    <t>Стаціонар</t>
  </si>
  <si>
    <t>Інше місце</t>
  </si>
  <si>
    <t xml:space="preserve">Причина смерті: </t>
  </si>
  <si>
    <t>ВВС</t>
  </si>
  <si>
    <t>СРС</t>
  </si>
  <si>
    <t>Інфекційні захворювання</t>
  </si>
  <si>
    <t>Кишкові захворювання</t>
  </si>
  <si>
    <t>Хвороби органів дихання</t>
  </si>
  <si>
    <t>в т.ч. Пневмонія</t>
  </si>
  <si>
    <t>Вроджені аномалії</t>
  </si>
  <si>
    <t>Злоякісні новоутворення</t>
  </si>
  <si>
    <t>Нещасні випадки</t>
  </si>
  <si>
    <t xml:space="preserve">Інше </t>
  </si>
  <si>
    <t>у тому числі підлітків</t>
  </si>
  <si>
    <t>Питома вага %</t>
  </si>
  <si>
    <t>Знято</t>
  </si>
  <si>
    <t>Вибув</t>
  </si>
  <si>
    <t>Зміна діагнозу</t>
  </si>
  <si>
    <t>Одужало</t>
  </si>
  <si>
    <t>Померло</t>
  </si>
  <si>
    <t>Ефективність оздоровлення</t>
  </si>
  <si>
    <t>Стаціонарно</t>
  </si>
  <si>
    <t>Страхова робота</t>
  </si>
  <si>
    <t>Видано л/л</t>
  </si>
  <si>
    <t>Кількість днів непрацездатності</t>
  </si>
  <si>
    <t>Середнє перебування на л/л</t>
  </si>
  <si>
    <t>Захворювань всього</t>
  </si>
  <si>
    <t>Відвідувань всього</t>
  </si>
  <si>
    <t>Дітей всього</t>
  </si>
  <si>
    <t>Видано л/л на 100 захворювань</t>
  </si>
  <si>
    <t>Видано л/л на 100 відвідувань</t>
  </si>
  <si>
    <t>Видано л/л на 100 дітей</t>
  </si>
  <si>
    <t>Кількість випадків на 1 лікаря</t>
  </si>
  <si>
    <t>Видано л/л організованим дітям</t>
  </si>
  <si>
    <t>Видано л/л по віковим групам</t>
  </si>
  <si>
    <t>Від 1 року до 3-х років</t>
  </si>
  <si>
    <t>Від 4-х року до 7-ми років</t>
  </si>
  <si>
    <t>Від 7-ми років до 14-ти років</t>
  </si>
  <si>
    <t>Кількість виданих довідок</t>
  </si>
  <si>
    <t>Середнє перебування на довідці</t>
  </si>
  <si>
    <t>Видано л/л менше на -</t>
  </si>
  <si>
    <t xml:space="preserve">                  більше на -</t>
  </si>
  <si>
    <t>з них первинна інвалідність</t>
  </si>
  <si>
    <t>За віковими групами</t>
  </si>
  <si>
    <t>Від 0 до 3-х років</t>
  </si>
  <si>
    <t>Від 3-х до 6-ти років</t>
  </si>
  <si>
    <t>Від 7-ми до 14-ти років</t>
  </si>
  <si>
    <t>ВІД 15-ти до 17 -ти років</t>
  </si>
  <si>
    <t>Показник первинної інвалідізації</t>
  </si>
  <si>
    <t>Показник інвалідізації</t>
  </si>
  <si>
    <t>Діти з інвалідністю</t>
  </si>
  <si>
    <t>Багатодітні сім'ї</t>
  </si>
  <si>
    <t xml:space="preserve">Перебуває на обліку сімей </t>
  </si>
  <si>
    <t>В них дітей</t>
  </si>
  <si>
    <t xml:space="preserve">З них до 1 року </t>
  </si>
  <si>
    <t>Оздоровчий табір</t>
  </si>
  <si>
    <t>Інші (реабілітаційні центри)</t>
  </si>
  <si>
    <t>Оформлено в Будинок  дитини</t>
  </si>
  <si>
    <t>Оформлено в школи-інтернати</t>
  </si>
  <si>
    <t>з них із зони забруднення</t>
  </si>
  <si>
    <t>Від батьків - ліквідаторів</t>
  </si>
  <si>
    <t>Оздоровлено: реабілітаційні центри</t>
  </si>
  <si>
    <t>Інші</t>
  </si>
  <si>
    <t>Лікарськи ставки</t>
  </si>
  <si>
    <t>За штатом</t>
  </si>
  <si>
    <t>Зайнято</t>
  </si>
  <si>
    <t>Фізичих осіб</t>
  </si>
  <si>
    <t>Категорії</t>
  </si>
  <si>
    <t>Вища</t>
  </si>
  <si>
    <t>Підлягають підвищенню кваліфікації</t>
  </si>
  <si>
    <t>Підлягають атестації</t>
  </si>
  <si>
    <t>Атестовано:</t>
  </si>
  <si>
    <t>Медсестринські ставки</t>
  </si>
  <si>
    <t>Знаход. на грудн. вигодовув. до 3 міс.</t>
  </si>
  <si>
    <t>Найменування</t>
  </si>
  <si>
    <t>Обслуговування новонароджених</t>
  </si>
  <si>
    <t>Діти 1-го року життя</t>
  </si>
  <si>
    <t xml:space="preserve"> Виповнився 1 рік</t>
  </si>
  <si>
    <t>Виповнилося 2 роки</t>
  </si>
  <si>
    <t>Смертність</t>
  </si>
  <si>
    <t>Соціально неадаптовані сім'ї</t>
  </si>
  <si>
    <t>Чорнобильці</t>
  </si>
  <si>
    <t>Кадри</t>
  </si>
  <si>
    <t>2021 рік</t>
  </si>
  <si>
    <t>Директор КНП "ДМП № 6" ОМР                                                Горіщак С.П.</t>
  </si>
  <si>
    <t xml:space="preserve">                                     Діти з хронічними захворюваннями                                                                                  </t>
  </si>
  <si>
    <t>2022 рік</t>
  </si>
  <si>
    <t>Перебуває на обліку на 01.01.2023 р.</t>
  </si>
  <si>
    <t>100.0</t>
  </si>
  <si>
    <t>Перебувало на обліку на 01.01.2022</t>
  </si>
  <si>
    <t>Взято на облік за 6 міс.2022року</t>
  </si>
  <si>
    <t>Фізичних осіб</t>
  </si>
  <si>
    <t xml:space="preserve">Цифровий звіт за 2023 рік педіатричної служби                                  по КНП "ДМП № 6"ОМР </t>
  </si>
  <si>
    <t>2023 рік</t>
  </si>
  <si>
    <t>Сергій ГОРІЩАК</t>
  </si>
  <si>
    <t>місто</t>
  </si>
  <si>
    <t>Оздоровлено:амбулаторно</t>
  </si>
  <si>
    <t>Стационарно</t>
  </si>
  <si>
    <t>Перебувають на обліку з хронічними захворюваннями</t>
  </si>
  <si>
    <t>Перебувало на обліку на 01.01.2024</t>
  </si>
  <si>
    <t>0.21</t>
  </si>
  <si>
    <t>0.96</t>
  </si>
  <si>
    <t>15.00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</si>
</sst>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3" fontId="1" fillId="0" borderId="2" xfId="0" applyNumberFormat="1" applyFont="1" applyBorder="1"/>
    <xf numFmtId="0" fontId="1" fillId="0" borderId="2" xfId="0" applyFont="1" applyFill="1" applyBorder="1"/>
    <xf numFmtId="1" fontId="1" fillId="0" borderId="2" xfId="0" applyNumberFormat="1" applyFont="1" applyBorder="1"/>
    <xf numFmtId="2" fontId="1" fillId="0" borderId="2" xfId="0" applyNumberFormat="1" applyFont="1" applyBorder="1"/>
    <xf numFmtId="2" fontId="1" fillId="0" borderId="2" xfId="0" applyNumberFormat="1" applyFont="1" applyFill="1" applyBorder="1"/>
    <xf numFmtId="164" fontId="1" fillId="0" borderId="2" xfId="0" applyNumberFormat="1" applyFont="1" applyBorder="1"/>
    <xf numFmtId="0" fontId="1" fillId="0" borderId="2" xfId="0" applyNumberFormat="1" applyFont="1" applyBorder="1"/>
    <xf numFmtId="0" fontId="1" fillId="3" borderId="2" xfId="0" applyFont="1" applyFill="1" applyBorder="1"/>
    <xf numFmtId="10" fontId="1" fillId="0" borderId="2" xfId="0" applyNumberFormat="1" applyFont="1" applyBorder="1"/>
    <xf numFmtId="164" fontId="1" fillId="0" borderId="2" xfId="0" applyNumberFormat="1" applyFont="1" applyFill="1" applyBorder="1"/>
    <xf numFmtId="0" fontId="1" fillId="0" borderId="2" xfId="0" applyFont="1" applyBorder="1" applyAlignment="1">
      <alignment horizontal="left"/>
    </xf>
    <xf numFmtId="10" fontId="1" fillId="0" borderId="2" xfId="0" applyNumberFormat="1" applyFont="1" applyFill="1" applyBorder="1"/>
    <xf numFmtId="0" fontId="1" fillId="2" borderId="2" xfId="0" applyFont="1" applyFill="1" applyBorder="1" applyAlignment="1">
      <alignment horizontal="center" vertical="center"/>
    </xf>
    <xf numFmtId="49" fontId="1" fillId="0" borderId="2" xfId="0" applyNumberFormat="1" applyFont="1" applyBorder="1"/>
    <xf numFmtId="0" fontId="3" fillId="0" borderId="2" xfId="0" applyFont="1" applyBorder="1" applyAlignment="1">
      <alignment horizontal="center"/>
    </xf>
    <xf numFmtId="10" fontId="1" fillId="0" borderId="3" xfId="0" applyNumberFormat="1" applyFont="1" applyBorder="1" applyAlignment="1">
      <alignment horizontal="center"/>
    </xf>
    <xf numFmtId="0" fontId="5" fillId="0" borderId="2" xfId="0" applyFont="1" applyBorder="1"/>
    <xf numFmtId="0" fontId="6" fillId="0" borderId="0" xfId="0" applyFont="1" applyAlignment="1"/>
    <xf numFmtId="0" fontId="8" fillId="0" borderId="0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3" fontId="1" fillId="0" borderId="3" xfId="0" applyNumberFormat="1" applyFont="1" applyBorder="1"/>
    <xf numFmtId="0" fontId="1" fillId="0" borderId="3" xfId="0" applyFont="1" applyBorder="1"/>
    <xf numFmtId="0" fontId="1" fillId="0" borderId="3" xfId="0" applyFont="1" applyFill="1" applyBorder="1"/>
    <xf numFmtId="1" fontId="1" fillId="0" borderId="3" xfId="0" applyNumberFormat="1" applyFont="1" applyBorder="1"/>
    <xf numFmtId="2" fontId="1" fillId="0" borderId="3" xfId="0" applyNumberFormat="1" applyFont="1" applyBorder="1"/>
    <xf numFmtId="4" fontId="1" fillId="3" borderId="3" xfId="0" applyNumberFormat="1" applyFont="1" applyFill="1" applyBorder="1"/>
    <xf numFmtId="164" fontId="1" fillId="0" borderId="3" xfId="0" applyNumberFormat="1" applyFont="1" applyBorder="1"/>
    <xf numFmtId="165" fontId="1" fillId="0" borderId="3" xfId="0" applyNumberFormat="1" applyFont="1" applyBorder="1"/>
    <xf numFmtId="0" fontId="1" fillId="0" borderId="3" xfId="0" applyNumberFormat="1" applyFont="1" applyBorder="1"/>
    <xf numFmtId="10" fontId="1" fillId="0" borderId="3" xfId="0" applyNumberFormat="1" applyFont="1" applyBorder="1"/>
    <xf numFmtId="0" fontId="1" fillId="3" borderId="3" xfId="0" applyFont="1" applyFill="1" applyBorder="1"/>
    <xf numFmtId="10" fontId="1" fillId="0" borderId="3" xfId="0" applyNumberFormat="1" applyFont="1" applyFill="1" applyBorder="1"/>
    <xf numFmtId="165" fontId="1" fillId="0" borderId="3" xfId="0" applyNumberFormat="1" applyFont="1" applyFill="1" applyBorder="1"/>
    <xf numFmtId="2" fontId="1" fillId="0" borderId="3" xfId="0" applyNumberFormat="1" applyFont="1" applyFill="1" applyBorder="1"/>
    <xf numFmtId="164" fontId="1" fillId="0" borderId="3" xfId="0" applyNumberFormat="1" applyFont="1" applyFill="1" applyBorder="1"/>
    <xf numFmtId="164" fontId="1" fillId="0" borderId="2" xfId="0" applyNumberFormat="1" applyFont="1" applyBorder="1" applyAlignment="1">
      <alignment horizontal="right"/>
    </xf>
    <xf numFmtId="0" fontId="0" fillId="2" borderId="2" xfId="0" applyFill="1" applyBorder="1"/>
    <xf numFmtId="3" fontId="9" fillId="2" borderId="2" xfId="0" applyNumberFormat="1" applyFont="1" applyFill="1" applyBorder="1"/>
    <xf numFmtId="0" fontId="10" fillId="0" borderId="2" xfId="0" applyFont="1" applyBorder="1" applyAlignment="1">
      <alignment wrapText="1"/>
    </xf>
    <xf numFmtId="3" fontId="11" fillId="0" borderId="2" xfId="0" applyNumberFormat="1" applyFont="1" applyBorder="1"/>
    <xf numFmtId="1" fontId="11" fillId="0" borderId="2" xfId="0" applyNumberFormat="1" applyFont="1" applyBorder="1"/>
    <xf numFmtId="2" fontId="11" fillId="0" borderId="2" xfId="0" applyNumberFormat="1" applyFont="1" applyBorder="1"/>
    <xf numFmtId="164" fontId="11" fillId="0" borderId="2" xfId="0" applyNumberFormat="1" applyFont="1" applyBorder="1"/>
    <xf numFmtId="165" fontId="11" fillId="0" borderId="2" xfId="0" applyNumberFormat="1" applyFont="1" applyBorder="1"/>
    <xf numFmtId="3" fontId="11" fillId="3" borderId="2" xfId="0" applyNumberFormat="1" applyFont="1" applyFill="1" applyBorder="1"/>
    <xf numFmtId="3" fontId="10" fillId="3" borderId="2" xfId="0" applyNumberFormat="1" applyFont="1" applyFill="1" applyBorder="1"/>
    <xf numFmtId="0" fontId="10" fillId="3" borderId="2" xfId="0" applyFont="1" applyFill="1" applyBorder="1"/>
    <xf numFmtId="1" fontId="10" fillId="3" borderId="2" xfId="0" applyNumberFormat="1" applyFont="1" applyFill="1" applyBorder="1"/>
    <xf numFmtId="2" fontId="10" fillId="3" borderId="2" xfId="0" applyNumberFormat="1" applyFont="1" applyFill="1" applyBorder="1"/>
    <xf numFmtId="164" fontId="10" fillId="3" borderId="2" xfId="0" applyNumberFormat="1" applyFont="1" applyFill="1" applyBorder="1"/>
    <xf numFmtId="165" fontId="10" fillId="3" borderId="2" xfId="0" applyNumberFormat="1" applyFont="1" applyFill="1" applyBorder="1"/>
    <xf numFmtId="164" fontId="10" fillId="3" borderId="2" xfId="0" applyNumberFormat="1" applyFont="1" applyFill="1" applyBorder="1" applyAlignment="1">
      <alignment horizontal="right"/>
    </xf>
    <xf numFmtId="0" fontId="10" fillId="2" borderId="2" xfId="0" applyFont="1" applyFill="1" applyBorder="1"/>
    <xf numFmtId="0" fontId="10" fillId="2" borderId="3" xfId="0" applyFont="1" applyFill="1" applyBorder="1" applyAlignment="1">
      <alignment horizontal="center"/>
    </xf>
    <xf numFmtId="10" fontId="10" fillId="3" borderId="2" xfId="0" applyNumberFormat="1" applyFont="1" applyFill="1" applyBorder="1"/>
    <xf numFmtId="0" fontId="10" fillId="0" borderId="2" xfId="0" applyFont="1" applyBorder="1"/>
    <xf numFmtId="9" fontId="10" fillId="3" borderId="2" xfId="0" applyNumberFormat="1" applyFont="1" applyFill="1" applyBorder="1"/>
    <xf numFmtId="0" fontId="10" fillId="2" borderId="3" xfId="0" applyFont="1" applyFill="1" applyBorder="1" applyAlignment="1">
      <alignment horizontal="left" vertical="center"/>
    </xf>
    <xf numFmtId="10" fontId="10" fillId="3" borderId="2" xfId="0" applyNumberFormat="1" applyFont="1" applyFill="1" applyBorder="1" applyAlignment="1">
      <alignment horizontal="right"/>
    </xf>
    <xf numFmtId="10" fontId="10" fillId="0" borderId="2" xfId="0" applyNumberFormat="1" applyFont="1" applyBorder="1"/>
    <xf numFmtId="10" fontId="10" fillId="2" borderId="2" xfId="0" applyNumberFormat="1" applyFont="1" applyFill="1" applyBorder="1"/>
    <xf numFmtId="10" fontId="10" fillId="2" borderId="3" xfId="0" applyNumberFormat="1" applyFont="1" applyFill="1" applyBorder="1" applyAlignment="1">
      <alignment horizontal="center"/>
    </xf>
    <xf numFmtId="3" fontId="10" fillId="0" borderId="3" xfId="0" applyNumberFormat="1" applyFont="1" applyBorder="1"/>
    <xf numFmtId="3" fontId="10" fillId="0" borderId="2" xfId="0" applyNumberFormat="1" applyFont="1" applyBorder="1"/>
    <xf numFmtId="0" fontId="12" fillId="0" borderId="2" xfId="0" applyFont="1" applyBorder="1"/>
    <xf numFmtId="0" fontId="12" fillId="2" borderId="2" xfId="0" applyFont="1" applyFill="1" applyBorder="1"/>
    <xf numFmtId="0" fontId="7" fillId="0" borderId="0" xfId="0" applyFont="1" applyAlignment="1"/>
    <xf numFmtId="0" fontId="12" fillId="0" borderId="0" xfId="0" applyFont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10" fontId="2" fillId="2" borderId="3" xfId="0" applyNumberFormat="1" applyFont="1" applyFill="1" applyBorder="1" applyAlignment="1">
      <alignment horizontal="center"/>
    </xf>
    <xf numFmtId="10" fontId="2" fillId="2" borderId="4" xfId="0" applyNumberFormat="1" applyFont="1" applyFill="1" applyBorder="1" applyAlignment="1">
      <alignment horizontal="center"/>
    </xf>
    <xf numFmtId="0" fontId="7" fillId="0" borderId="0" xfId="0" applyFont="1" applyAlignment="1"/>
    <xf numFmtId="0" fontId="0" fillId="0" borderId="0" xfId="0" applyAlignment="1"/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s\&#1062;&#1080;&#1092;&#1088;&#1086;&#1074;&#1080;&#1081;%20&#1079;&#1074;&#1110;&#1090;%206%20&#1084;&#1110;&#1089;\&#1062;&#1080;&#1092;&#1088;&#1086;&#1074;&#1080;&#1081;%20&#1079;&#1074;&#1110;&#1090;%20&#1087;&#1077;&#1076;&#1110;&#1072;&#1090;&#1088;&#1080;&#1095;&#1085;&#1086;&#1111;%20&#1089;&#1083;&#1091;&#1078;&#1073;&#1080;%20&#1087;&#1086;%20&#1051;&#1055;&#1047;%20&#1084;&#1110;&#1089;&#1090;&#1072;_2019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 месяца"/>
      <sheetName val="6 месяцев"/>
      <sheetName val="9 месяцев"/>
      <sheetName val="12 месяцев"/>
    </sheetNames>
    <sheetDataSet>
      <sheetData sheetId="0"/>
      <sheetData sheetId="1"/>
      <sheetData sheetId="2">
        <row r="3">
          <cell r="B3" t="str">
            <v>Дітей всього</v>
          </cell>
        </row>
        <row r="4">
          <cell r="B4" t="str">
            <v>з них від 0 до 14 років</v>
          </cell>
        </row>
        <row r="5">
          <cell r="B5" t="str">
            <v>з них старше 15 років</v>
          </cell>
        </row>
        <row r="6">
          <cell r="B6" t="str">
            <v>з них до 1 року життя</v>
          </cell>
        </row>
        <row r="7">
          <cell r="B7" t="str">
            <v>у тому числі новонароджених</v>
          </cell>
        </row>
        <row r="12">
          <cell r="B12" t="str">
            <v>Захворюваність загальна</v>
          </cell>
        </row>
        <row r="14">
          <cell r="B14" t="str">
            <v>Захворюваність дітей до 14 років</v>
          </cell>
        </row>
        <row r="15">
          <cell r="B15" t="str">
            <v>на 1000 дитячого населення</v>
          </cell>
        </row>
        <row r="16">
          <cell r="B16" t="str">
            <v>Захворюваність дітей старше 15 років</v>
          </cell>
        </row>
        <row r="17">
          <cell r="B17" t="str">
            <v>на 1000 дитячого населення</v>
          </cell>
        </row>
        <row r="18">
          <cell r="B18" t="str">
            <v>Хворобливість загальна</v>
          </cell>
        </row>
        <row r="19">
          <cell r="B19" t="str">
            <v>на 1000 дитячого  населення</v>
          </cell>
        </row>
        <row r="20">
          <cell r="B20" t="str">
            <v>Хворобливість  дітей до 14 років</v>
          </cell>
        </row>
        <row r="21">
          <cell r="B21" t="str">
            <v>на 1000 дитячого населення</v>
          </cell>
        </row>
        <row r="22">
          <cell r="B22" t="str">
            <v>Хворобливість старше 15 років</v>
          </cell>
        </row>
        <row r="23">
          <cell r="B23" t="str">
            <v>на 1000 дитячого населення</v>
          </cell>
        </row>
        <row r="24">
          <cell r="B24" t="str">
            <v>Захворюваність дітей до 1 року</v>
          </cell>
        </row>
        <row r="25">
          <cell r="B25" t="str">
            <v>на 1000 дитячого населення до 1 року</v>
          </cell>
        </row>
        <row r="26">
          <cell r="B26" t="str">
            <v>Кількість захворівших новонароджених</v>
          </cell>
        </row>
        <row r="27">
          <cell r="B27" t="str">
            <v>на 1000 народжених</v>
          </cell>
        </row>
        <row r="28">
          <cell r="B28" t="str">
            <v xml:space="preserve">Кількість захворівших пневмонією </v>
          </cell>
        </row>
        <row r="29">
          <cell r="B29" t="str">
            <v>на 1000 дитячого населення</v>
          </cell>
        </row>
        <row r="30">
          <cell r="B30" t="str">
            <v>Кількість захворівших пневмонією до 1 року</v>
          </cell>
        </row>
        <row r="31">
          <cell r="B31" t="str">
            <v>на 1000 дитячого населення до 1 року</v>
          </cell>
        </row>
        <row r="32">
          <cell r="B32" t="str">
            <v>Захворюваність на  ГРВІ всього</v>
          </cell>
        </row>
        <row r="33">
          <cell r="B33" t="str">
            <v>на 1000 дитячого населення</v>
          </cell>
        </row>
        <row r="34">
          <cell r="B34" t="str">
            <v>Захворюваність  на ГРВІ до 1 року</v>
          </cell>
        </row>
        <row r="35">
          <cell r="B35" t="str">
            <v>на 1000 дитячого населення до 1 року</v>
          </cell>
        </row>
        <row r="36">
          <cell r="B36" t="str">
            <v>Грип всього</v>
          </cell>
        </row>
        <row r="37">
          <cell r="B37" t="str">
            <v>на 1000 дитячого населення</v>
          </cell>
        </row>
        <row r="38">
          <cell r="B38" t="str">
            <v>Грип до 1 року</v>
          </cell>
        </row>
        <row r="39">
          <cell r="B39" t="str">
            <v>на 1000 дитячого населення до 1 року</v>
          </cell>
        </row>
        <row r="40">
          <cell r="B40" t="str">
            <v>Інфекційна захворюваність всього</v>
          </cell>
        </row>
        <row r="41">
          <cell r="B41" t="str">
            <v>на 1000 дитячого населення</v>
          </cell>
        </row>
        <row r="42">
          <cell r="B42" t="str">
            <v>Інфекційна захворюваність до 1 року</v>
          </cell>
        </row>
        <row r="43">
          <cell r="B43" t="str">
            <v>на 1000 дитячого населення до 1 року</v>
          </cell>
        </row>
        <row r="44">
          <cell r="B44" t="str">
            <v>Госпіталізація всього</v>
          </cell>
        </row>
        <row r="45">
          <cell r="B45" t="str">
            <v>Показник загальної  госпіталізації</v>
          </cell>
        </row>
        <row r="46">
          <cell r="B46" t="str">
            <v>Госпіталізація до 1 року</v>
          </cell>
        </row>
        <row r="47">
          <cell r="B47" t="str">
            <v>Показник госпіталізації до 1 року</v>
          </cell>
        </row>
        <row r="48">
          <cell r="B48" t="str">
            <v>Госпіталізація пневмоній всього</v>
          </cell>
        </row>
        <row r="49">
          <cell r="B49" t="str">
            <v>Показник загальної госпіт. пневмоній</v>
          </cell>
        </row>
        <row r="50">
          <cell r="B50" t="str">
            <v>Госпіталізація пневмоній до 1 року</v>
          </cell>
        </row>
        <row r="51">
          <cell r="B51" t="str">
            <v>Показник госпіт. пневмоній до 1 року</v>
          </cell>
        </row>
        <row r="52">
          <cell r="B52" t="str">
            <v>Стаціонари на дому</v>
          </cell>
        </row>
        <row r="53">
          <cell r="B53" t="str">
            <v>З них до 1 року життя</v>
          </cell>
        </row>
        <row r="54">
          <cell r="B54" t="str">
            <v>Денний стаціонар: кількість ліжок</v>
          </cell>
        </row>
        <row r="55">
          <cell r="B55" t="str">
            <v>Проліковано всього, з них</v>
          </cell>
        </row>
        <row r="56">
          <cell r="B56" t="str">
            <v>0-14 років</v>
          </cell>
        </row>
        <row r="58">
          <cell r="B58" t="str">
            <v>ліжко-дні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5"/>
  <sheetViews>
    <sheetView tabSelected="1" showWhiteSpace="0" view="pageLayout" topLeftCell="A199" zoomScaleNormal="100" workbookViewId="0">
      <selection activeCell="K221" sqref="K221"/>
    </sheetView>
  </sheetViews>
  <sheetFormatPr defaultRowHeight="15" x14ac:dyDescent="0.25"/>
  <cols>
    <col min="1" max="1" width="3" customWidth="1"/>
    <col min="2" max="2" width="43" customWidth="1"/>
    <col min="3" max="3" width="11.140625" customWidth="1"/>
    <col min="4" max="5" width="10.85546875" customWidth="1"/>
  </cols>
  <sheetData>
    <row r="1" spans="1:6" ht="34.5" customHeight="1" x14ac:dyDescent="0.25">
      <c r="A1" s="73" t="s">
        <v>139</v>
      </c>
      <c r="B1" s="73"/>
      <c r="C1" s="73"/>
      <c r="D1" s="73"/>
      <c r="E1" s="21"/>
    </row>
    <row r="2" spans="1:6" x14ac:dyDescent="0.25">
      <c r="A2" s="1" t="s">
        <v>0</v>
      </c>
      <c r="B2" s="15" t="s">
        <v>121</v>
      </c>
      <c r="C2" s="15" t="s">
        <v>130</v>
      </c>
      <c r="D2" s="22" t="s">
        <v>133</v>
      </c>
      <c r="E2" s="22" t="s">
        <v>140</v>
      </c>
      <c r="F2" s="39" t="s">
        <v>142</v>
      </c>
    </row>
    <row r="3" spans="1:6" x14ac:dyDescent="0.25">
      <c r="A3" s="1">
        <v>1</v>
      </c>
      <c r="B3" s="2" t="str">
        <f>'[1]9 месяцев'!B3</f>
        <v>Дітей всього</v>
      </c>
      <c r="C3" s="23">
        <v>40839</v>
      </c>
      <c r="D3" s="3">
        <v>40906</v>
      </c>
      <c r="E3" s="48">
        <v>44316</v>
      </c>
      <c r="F3" s="47">
        <v>160567</v>
      </c>
    </row>
    <row r="4" spans="1:6" x14ac:dyDescent="0.25">
      <c r="A4" s="1">
        <v>2</v>
      </c>
      <c r="B4" s="2" t="str">
        <f>'[1]9 месяцев'!B4</f>
        <v>з них від 0 до 14 років</v>
      </c>
      <c r="C4" s="23">
        <v>34610</v>
      </c>
      <c r="D4" s="3">
        <v>34554</v>
      </c>
      <c r="E4" s="48">
        <v>37684</v>
      </c>
      <c r="F4" s="42">
        <v>131894</v>
      </c>
    </row>
    <row r="5" spans="1:6" x14ac:dyDescent="0.25">
      <c r="A5" s="1">
        <v>3</v>
      </c>
      <c r="B5" s="58" t="str">
        <f>'[1]9 месяцев'!B5</f>
        <v>з них старше 15 років</v>
      </c>
      <c r="C5" s="65">
        <f>C3-C4</f>
        <v>6229</v>
      </c>
      <c r="D5" s="66">
        <v>6352</v>
      </c>
      <c r="E5" s="48">
        <v>6632</v>
      </c>
      <c r="F5" s="42">
        <v>28673</v>
      </c>
    </row>
    <row r="6" spans="1:6" x14ac:dyDescent="0.25">
      <c r="A6" s="1">
        <v>4</v>
      </c>
      <c r="B6" s="2" t="str">
        <f>'[1]9 месяцев'!B6</f>
        <v>з них до 1 року життя</v>
      </c>
      <c r="C6" s="23">
        <v>2212</v>
      </c>
      <c r="D6" s="3">
        <v>1753</v>
      </c>
      <c r="E6" s="48">
        <v>1462</v>
      </c>
      <c r="F6" s="42">
        <v>4418</v>
      </c>
    </row>
    <row r="7" spans="1:6" x14ac:dyDescent="0.25">
      <c r="A7" s="1">
        <v>5</v>
      </c>
      <c r="B7" s="2" t="str">
        <f>'[1]9 месяцев'!B7</f>
        <v>у тому числі новонароджених</v>
      </c>
      <c r="C7" s="24">
        <v>2064</v>
      </c>
      <c r="D7" s="2">
        <v>1392</v>
      </c>
      <c r="E7" s="48">
        <v>1385</v>
      </c>
      <c r="F7" s="42">
        <v>4207</v>
      </c>
    </row>
    <row r="8" spans="1:6" x14ac:dyDescent="0.25">
      <c r="A8" s="1">
        <v>6</v>
      </c>
      <c r="B8" s="2" t="s">
        <v>13</v>
      </c>
      <c r="C8" s="24">
        <v>50</v>
      </c>
      <c r="D8" s="2">
        <v>55</v>
      </c>
      <c r="E8" s="49">
        <v>57</v>
      </c>
      <c r="F8" s="42">
        <v>194</v>
      </c>
    </row>
    <row r="9" spans="1:6" x14ac:dyDescent="0.25">
      <c r="A9" s="1">
        <v>7</v>
      </c>
      <c r="B9" s="2" t="s">
        <v>14</v>
      </c>
      <c r="C9" s="25">
        <v>5</v>
      </c>
      <c r="D9" s="4">
        <v>5</v>
      </c>
      <c r="E9" s="49">
        <v>5</v>
      </c>
      <c r="F9" s="42">
        <v>19</v>
      </c>
    </row>
    <row r="10" spans="1:6" x14ac:dyDescent="0.25">
      <c r="A10" s="1">
        <v>8</v>
      </c>
      <c r="B10" s="2" t="s">
        <v>15</v>
      </c>
      <c r="C10" s="26">
        <v>817</v>
      </c>
      <c r="D10" s="5">
        <v>818</v>
      </c>
      <c r="E10" s="50">
        <v>777</v>
      </c>
      <c r="F10" s="43">
        <v>828</v>
      </c>
    </row>
    <row r="11" spans="1:6" x14ac:dyDescent="0.25">
      <c r="A11" s="1">
        <v>9</v>
      </c>
      <c r="B11" s="2" t="s">
        <v>1</v>
      </c>
      <c r="C11" s="26">
        <v>45</v>
      </c>
      <c r="D11" s="5">
        <v>35</v>
      </c>
      <c r="E11" s="50">
        <v>26</v>
      </c>
      <c r="F11" s="43">
        <v>23</v>
      </c>
    </row>
    <row r="12" spans="1:6" x14ac:dyDescent="0.25">
      <c r="A12" s="1">
        <v>10</v>
      </c>
      <c r="B12" s="2" t="str">
        <f>'[1]9 месяцев'!B12</f>
        <v>Захворюваність загальна</v>
      </c>
      <c r="C12" s="23">
        <v>58755</v>
      </c>
      <c r="D12" s="3">
        <v>33267</v>
      </c>
      <c r="E12" s="48">
        <v>42934</v>
      </c>
      <c r="F12" s="42">
        <v>165946</v>
      </c>
    </row>
    <row r="13" spans="1:6" x14ac:dyDescent="0.25">
      <c r="A13" s="1"/>
      <c r="B13" s="2" t="s">
        <v>2</v>
      </c>
      <c r="C13" s="27">
        <f t="shared" ref="C13:D13" si="0">C12/C3*1000</f>
        <v>1438.6983030926322</v>
      </c>
      <c r="D13" s="27">
        <f t="shared" si="0"/>
        <v>813.25477924998779</v>
      </c>
      <c r="E13" s="51">
        <v>968.81</v>
      </c>
      <c r="F13" s="44">
        <v>1033.5</v>
      </c>
    </row>
    <row r="14" spans="1:6" x14ac:dyDescent="0.25">
      <c r="A14" s="1">
        <v>11</v>
      </c>
      <c r="B14" s="2" t="str">
        <f>'[1]9 месяцев'!B14</f>
        <v>Захворюваність дітей до 14 років</v>
      </c>
      <c r="C14" s="23">
        <v>56383</v>
      </c>
      <c r="D14" s="3">
        <v>30139</v>
      </c>
      <c r="E14" s="49">
        <v>38891</v>
      </c>
      <c r="F14" s="42">
        <v>149908</v>
      </c>
    </row>
    <row r="15" spans="1:6" x14ac:dyDescent="0.25">
      <c r="A15" s="1"/>
      <c r="B15" s="2" t="str">
        <f>'[1]9 месяцев'!B15</f>
        <v>на 1000 дитячого населення</v>
      </c>
      <c r="C15" s="6">
        <v>619.41</v>
      </c>
      <c r="D15" s="6">
        <f>D14/D4*1000</f>
        <v>872.2289749377785</v>
      </c>
      <c r="E15" s="51">
        <v>1032</v>
      </c>
      <c r="F15" s="44">
        <v>1136</v>
      </c>
    </row>
    <row r="16" spans="1:6" x14ac:dyDescent="0.25">
      <c r="A16" s="1">
        <v>12</v>
      </c>
      <c r="B16" s="2" t="str">
        <f>'[1]9 месяцев'!B16</f>
        <v>Захворюваність дітей старше 15 років</v>
      </c>
      <c r="C16" s="23">
        <v>2372</v>
      </c>
      <c r="D16" s="3">
        <v>3128</v>
      </c>
      <c r="E16" s="48">
        <v>4043</v>
      </c>
      <c r="F16" s="42">
        <v>16038</v>
      </c>
    </row>
    <row r="17" spans="1:6" x14ac:dyDescent="0.25">
      <c r="A17" s="1"/>
      <c r="B17" s="2" t="str">
        <f>'[1]9 месяцев'!B17</f>
        <v>на 1000 дитячого населення</v>
      </c>
      <c r="C17" s="27">
        <f t="shared" ref="C17" si="1">C16/C5*1000</f>
        <v>380.79948627388023</v>
      </c>
      <c r="D17" s="6">
        <f>D16/D5*1000</f>
        <v>492.44332493702768</v>
      </c>
      <c r="E17" s="51">
        <v>609.6</v>
      </c>
      <c r="F17" s="44">
        <v>559</v>
      </c>
    </row>
    <row r="18" spans="1:6" x14ac:dyDescent="0.25">
      <c r="A18" s="1">
        <v>13</v>
      </c>
      <c r="B18" s="2" t="str">
        <f>'[1]9 месяцев'!B18</f>
        <v>Хворобливість загальна</v>
      </c>
      <c r="C18" s="23">
        <v>65280</v>
      </c>
      <c r="D18" s="3">
        <v>40669</v>
      </c>
      <c r="E18" s="48">
        <v>54154</v>
      </c>
      <c r="F18" s="42">
        <v>202948</v>
      </c>
    </row>
    <row r="19" spans="1:6" x14ac:dyDescent="0.25">
      <c r="A19" s="1"/>
      <c r="B19" s="2" t="str">
        <f>'[1]9 месяцев'!B19</f>
        <v>на 1000 дитячого  населення</v>
      </c>
      <c r="C19" s="28">
        <f t="shared" ref="C19:D19" si="2">C18/C3*1000</f>
        <v>1598.4720487769043</v>
      </c>
      <c r="D19" s="28">
        <f t="shared" si="2"/>
        <v>994.20622891507355</v>
      </c>
      <c r="E19" s="51">
        <v>1222</v>
      </c>
      <c r="F19" s="44">
        <v>1263</v>
      </c>
    </row>
    <row r="20" spans="1:6" x14ac:dyDescent="0.25">
      <c r="A20" s="1">
        <v>14</v>
      </c>
      <c r="B20" s="2" t="str">
        <f>'[1]9 месяцев'!B20:B21</f>
        <v>Хворобливість  дітей до 14 років</v>
      </c>
      <c r="C20" s="23">
        <v>61253</v>
      </c>
      <c r="D20" s="3">
        <v>35258</v>
      </c>
      <c r="E20" s="49">
        <v>47738</v>
      </c>
      <c r="F20" s="42">
        <v>176583</v>
      </c>
    </row>
    <row r="21" spans="1:6" x14ac:dyDescent="0.25">
      <c r="A21" s="1"/>
      <c r="B21" s="2" t="str">
        <f>'[1]9 месяцев'!B21</f>
        <v>на 1000 дитячого населення</v>
      </c>
      <c r="C21" s="28">
        <f t="shared" ref="C21:D21" si="3">C20/C4*1000</f>
        <v>1769.806414331118</v>
      </c>
      <c r="D21" s="28">
        <f t="shared" si="3"/>
        <v>1020.3739075070904</v>
      </c>
      <c r="E21" s="51">
        <v>1266.8</v>
      </c>
      <c r="F21" s="44">
        <v>1338</v>
      </c>
    </row>
    <row r="22" spans="1:6" x14ac:dyDescent="0.25">
      <c r="A22" s="1">
        <v>15</v>
      </c>
      <c r="B22" s="2" t="str">
        <f>'[1]9 месяцев'!B22:B43</f>
        <v>Хворобливість старше 15 років</v>
      </c>
      <c r="C22" s="23">
        <f>C18-C20</f>
        <v>4027</v>
      </c>
      <c r="D22" s="3">
        <v>5411</v>
      </c>
      <c r="E22" s="50">
        <v>6420</v>
      </c>
      <c r="F22" s="42">
        <v>26369</v>
      </c>
    </row>
    <row r="23" spans="1:6" x14ac:dyDescent="0.25">
      <c r="A23" s="1"/>
      <c r="B23" s="2" t="str">
        <f>'[1]9 месяцев'!B23</f>
        <v>на 1000 дитячого населення</v>
      </c>
      <c r="C23" s="28">
        <f t="shared" ref="C23:D23" si="4">C22/C5*1000</f>
        <v>646.49221383849726</v>
      </c>
      <c r="D23" s="28">
        <f t="shared" si="4"/>
        <v>851.85768261964733</v>
      </c>
      <c r="E23" s="51">
        <v>968.03</v>
      </c>
      <c r="F23" s="44">
        <v>919</v>
      </c>
    </row>
    <row r="24" spans="1:6" x14ac:dyDescent="0.25">
      <c r="A24" s="1">
        <v>16</v>
      </c>
      <c r="B24" s="2" t="str">
        <f>'[1]9 месяцев'!B24:B25</f>
        <v>Захворюваність дітей до 1 року</v>
      </c>
      <c r="C24" s="23">
        <v>1624</v>
      </c>
      <c r="D24" s="3">
        <v>2080</v>
      </c>
      <c r="E24" s="49">
        <v>3041</v>
      </c>
      <c r="F24" s="42">
        <v>9456</v>
      </c>
    </row>
    <row r="25" spans="1:6" x14ac:dyDescent="0.25">
      <c r="A25" s="1"/>
      <c r="B25" s="2" t="str">
        <f>'[1]9 месяцев'!B25</f>
        <v>на 1000 дитячого населення до 1 року</v>
      </c>
      <c r="C25" s="27">
        <f t="shared" ref="C25:D25" si="5">C24/C6*1000</f>
        <v>734.17721518987344</v>
      </c>
      <c r="D25" s="27">
        <f t="shared" si="5"/>
        <v>1186.5373645179691</v>
      </c>
      <c r="E25" s="51">
        <v>2080.0300000000002</v>
      </c>
      <c r="F25" s="44">
        <v>2140</v>
      </c>
    </row>
    <row r="26" spans="1:6" x14ac:dyDescent="0.25">
      <c r="A26" s="1">
        <v>17</v>
      </c>
      <c r="B26" s="2" t="str">
        <f>'[1]9 месяцев'!B26:B27</f>
        <v>Кількість захворівших новонароджених</v>
      </c>
      <c r="C26" s="24">
        <v>543</v>
      </c>
      <c r="D26" s="2">
        <v>435</v>
      </c>
      <c r="E26" s="49">
        <v>539</v>
      </c>
      <c r="F26" s="42">
        <v>1614</v>
      </c>
    </row>
    <row r="27" spans="1:6" x14ac:dyDescent="0.25">
      <c r="A27" s="1"/>
      <c r="B27" s="2" t="str">
        <f>'[1]9 месяцев'!B27</f>
        <v>на 1000 народжених</v>
      </c>
      <c r="C27" s="27">
        <f t="shared" ref="C27:D27" si="6">C26/C7*1000</f>
        <v>263.08139534883725</v>
      </c>
      <c r="D27" s="27">
        <f t="shared" si="6"/>
        <v>312.5</v>
      </c>
      <c r="E27" s="51">
        <v>389.17</v>
      </c>
      <c r="F27" s="44">
        <v>383.6</v>
      </c>
    </row>
    <row r="28" spans="1:6" x14ac:dyDescent="0.25">
      <c r="A28" s="1">
        <v>18</v>
      </c>
      <c r="B28" s="2" t="str">
        <f>'[1]9 месяцев'!B28:B29</f>
        <v xml:space="preserve">Кількість захворівших пневмонією </v>
      </c>
      <c r="C28" s="24">
        <v>117</v>
      </c>
      <c r="D28" s="2">
        <v>39</v>
      </c>
      <c r="E28" s="49">
        <v>28</v>
      </c>
      <c r="F28" s="42">
        <v>291</v>
      </c>
    </row>
    <row r="29" spans="1:6" x14ac:dyDescent="0.25">
      <c r="A29" s="1"/>
      <c r="B29" s="2" t="str">
        <f>'[1]9 месяцев'!B29</f>
        <v>на 1000 дитячого населення</v>
      </c>
      <c r="C29" s="27">
        <v>4.0999999999999996</v>
      </c>
      <c r="D29" s="6">
        <f>D28/D3*1000</f>
        <v>0.95340536840561285</v>
      </c>
      <c r="E29" s="51">
        <v>0.63</v>
      </c>
      <c r="F29" s="44">
        <v>1.8</v>
      </c>
    </row>
    <row r="30" spans="1:6" x14ac:dyDescent="0.25">
      <c r="A30" s="1">
        <v>19</v>
      </c>
      <c r="B30" s="2" t="str">
        <f>'[1]9 месяцев'!B30:B33</f>
        <v>Кількість захворівших пневмонією до 1 року</v>
      </c>
      <c r="C30" s="24">
        <v>25</v>
      </c>
      <c r="D30" s="2">
        <v>14</v>
      </c>
      <c r="E30" s="49">
        <v>5</v>
      </c>
      <c r="F30" s="42">
        <v>49</v>
      </c>
    </row>
    <row r="31" spans="1:6" x14ac:dyDescent="0.25">
      <c r="A31" s="1"/>
      <c r="B31" s="2" t="str">
        <f>'[1]9 месяцев'!B31</f>
        <v>на 1000 дитячого населення до 1 року</v>
      </c>
      <c r="C31" s="27">
        <f t="shared" ref="C31:D31" si="7">C30/C6*1000</f>
        <v>11.301989150090415</v>
      </c>
      <c r="D31" s="27">
        <f t="shared" si="7"/>
        <v>7.9863091842555622</v>
      </c>
      <c r="E31" s="51">
        <v>3.42</v>
      </c>
      <c r="F31" s="44">
        <v>11.1</v>
      </c>
    </row>
    <row r="32" spans="1:6" x14ac:dyDescent="0.25">
      <c r="A32" s="1">
        <v>20</v>
      </c>
      <c r="B32" s="2" t="str">
        <f>'[1]9 месяцев'!B32</f>
        <v>Захворюваність на  ГРВІ всього</v>
      </c>
      <c r="C32" s="23">
        <v>23658</v>
      </c>
      <c r="D32" s="3">
        <v>14916</v>
      </c>
      <c r="E32" s="48">
        <v>17404</v>
      </c>
      <c r="F32" s="42">
        <v>77830</v>
      </c>
    </row>
    <row r="33" spans="1:6" x14ac:dyDescent="0.25">
      <c r="A33" s="1"/>
      <c r="B33" s="2" t="str">
        <f>'[1]9 месяцев'!B33</f>
        <v>на 1000 дитячого населення</v>
      </c>
      <c r="C33" s="27">
        <f t="shared" ref="C33:D33" si="8">C32/C3*1000</f>
        <v>579.29919929479183</v>
      </c>
      <c r="D33" s="27">
        <f t="shared" si="8"/>
        <v>364.64088397790056</v>
      </c>
      <c r="E33" s="51">
        <v>392.72</v>
      </c>
      <c r="F33" s="44">
        <v>484.7</v>
      </c>
    </row>
    <row r="34" spans="1:6" x14ac:dyDescent="0.25">
      <c r="A34" s="1">
        <v>21</v>
      </c>
      <c r="B34" s="2" t="str">
        <f>'[1]9 месяцев'!B34</f>
        <v>Захворюваність  на ГРВІ до 1 року</v>
      </c>
      <c r="C34" s="24">
        <v>498</v>
      </c>
      <c r="D34" s="2">
        <v>645</v>
      </c>
      <c r="E34" s="49">
        <v>881</v>
      </c>
      <c r="F34" s="42">
        <v>2738</v>
      </c>
    </row>
    <row r="35" spans="1:6" x14ac:dyDescent="0.25">
      <c r="A35" s="1"/>
      <c r="B35" s="2" t="str">
        <f>'[1]9 месяцев'!B35</f>
        <v>на 1000 дитячого населення до 1 року</v>
      </c>
      <c r="C35" s="27">
        <f t="shared" ref="C35:D35" si="9">C34/C6*1000</f>
        <v>225.13562386980107</v>
      </c>
      <c r="D35" s="27">
        <f t="shared" si="9"/>
        <v>367.94067313177408</v>
      </c>
      <c r="E35" s="51">
        <v>602.6</v>
      </c>
      <c r="F35" s="44">
        <v>619.70000000000005</v>
      </c>
    </row>
    <row r="36" spans="1:6" x14ac:dyDescent="0.25">
      <c r="A36" s="1">
        <v>22</v>
      </c>
      <c r="B36" s="2" t="str">
        <f>'[1]9 месяцев'!B36</f>
        <v>Грип всього</v>
      </c>
      <c r="C36" s="24">
        <v>0</v>
      </c>
      <c r="D36" s="2">
        <v>0</v>
      </c>
      <c r="E36" s="48">
        <v>0</v>
      </c>
      <c r="F36" s="42">
        <v>0</v>
      </c>
    </row>
    <row r="37" spans="1:6" x14ac:dyDescent="0.25">
      <c r="A37" s="1"/>
      <c r="B37" s="2" t="str">
        <f>'[1]9 месяцев'!B37</f>
        <v>на 1000 дитячого населення</v>
      </c>
      <c r="C37" s="27">
        <f>C36/C3*1000</f>
        <v>0</v>
      </c>
      <c r="D37" s="6">
        <v>0</v>
      </c>
      <c r="E37" s="51">
        <v>0</v>
      </c>
      <c r="F37" s="44">
        <v>0</v>
      </c>
    </row>
    <row r="38" spans="1:6" x14ac:dyDescent="0.25">
      <c r="A38" s="1">
        <v>23</v>
      </c>
      <c r="B38" s="2" t="str">
        <f>'[1]9 месяцев'!B38</f>
        <v>Грип до 1 року</v>
      </c>
      <c r="C38" s="24">
        <v>0</v>
      </c>
      <c r="D38" s="2">
        <v>0</v>
      </c>
      <c r="E38" s="49">
        <v>0</v>
      </c>
      <c r="F38" s="42">
        <v>0</v>
      </c>
    </row>
    <row r="39" spans="1:6" x14ac:dyDescent="0.25">
      <c r="A39" s="1"/>
      <c r="B39" s="2" t="str">
        <f>'[1]9 месяцев'!B39</f>
        <v>на 1000 дитячого населення до 1 року</v>
      </c>
      <c r="C39" s="27">
        <f t="shared" ref="C39" si="10">C38/C6*1000</f>
        <v>0</v>
      </c>
      <c r="D39" s="6">
        <v>0</v>
      </c>
      <c r="E39" s="51">
        <v>0</v>
      </c>
      <c r="F39" s="44">
        <v>0</v>
      </c>
    </row>
    <row r="40" spans="1:6" x14ac:dyDescent="0.25">
      <c r="A40" s="1">
        <v>24</v>
      </c>
      <c r="B40" s="2" t="str">
        <f>'[1]9 месяцев'!B40</f>
        <v>Інфекційна захворюваність всього</v>
      </c>
      <c r="C40" s="24">
        <v>1055</v>
      </c>
      <c r="D40" s="2">
        <v>977</v>
      </c>
      <c r="E40" s="49">
        <v>706</v>
      </c>
      <c r="F40" s="42">
        <v>2865</v>
      </c>
    </row>
    <row r="41" spans="1:6" x14ac:dyDescent="0.25">
      <c r="A41" s="1"/>
      <c r="B41" s="2" t="str">
        <f>'[1]9 месяцев'!B41</f>
        <v>на 1000 дитячого населення</v>
      </c>
      <c r="C41" s="27">
        <v>25.83</v>
      </c>
      <c r="D41" s="6">
        <f>D40/D3*1000</f>
        <v>23.884026793135479</v>
      </c>
      <c r="E41" s="51">
        <v>15.93</v>
      </c>
      <c r="F41" s="44">
        <v>17.8</v>
      </c>
    </row>
    <row r="42" spans="1:6" x14ac:dyDescent="0.25">
      <c r="A42" s="1">
        <v>25</v>
      </c>
      <c r="B42" s="2" t="str">
        <f>'[1]9 месяцев'!B42</f>
        <v>Інфекційна захворюваність до 1 року</v>
      </c>
      <c r="C42" s="24">
        <v>46</v>
      </c>
      <c r="D42" s="2">
        <v>30</v>
      </c>
      <c r="E42" s="49">
        <v>6</v>
      </c>
      <c r="F42" s="42">
        <v>156</v>
      </c>
    </row>
    <row r="43" spans="1:6" x14ac:dyDescent="0.25">
      <c r="A43" s="1"/>
      <c r="B43" s="2" t="str">
        <f>'[1]9 месяцев'!B43</f>
        <v>на 1000 дитячого населення до 1 року</v>
      </c>
      <c r="C43" s="27">
        <v>20.8</v>
      </c>
      <c r="D43" s="6">
        <f>D42/D6*1000</f>
        <v>17.113519680547633</v>
      </c>
      <c r="E43" s="51">
        <v>4.0999999999999996</v>
      </c>
      <c r="F43" s="44">
        <v>35.299999999999997</v>
      </c>
    </row>
    <row r="44" spans="1:6" x14ac:dyDescent="0.25">
      <c r="A44" s="1">
        <v>26</v>
      </c>
      <c r="B44" s="2" t="str">
        <f>'[1]9 месяцев'!B44</f>
        <v>Госпіталізація всього</v>
      </c>
      <c r="C44" s="24">
        <v>3576</v>
      </c>
      <c r="D44" s="2">
        <v>1183</v>
      </c>
      <c r="E44" s="49">
        <v>1500</v>
      </c>
      <c r="F44" s="42">
        <v>6114</v>
      </c>
    </row>
    <row r="45" spans="1:6" x14ac:dyDescent="0.25">
      <c r="A45" s="1"/>
      <c r="B45" s="2" t="str">
        <f>'[1]9 месяцев'!B45</f>
        <v>Показник загальної  госпіталізації</v>
      </c>
      <c r="C45" s="29">
        <f t="shared" ref="C45:D45" si="11">C44/C12*100</f>
        <v>6.0862905284656623</v>
      </c>
      <c r="D45" s="29">
        <f t="shared" si="11"/>
        <v>3.5560765924189135</v>
      </c>
      <c r="E45" s="52">
        <v>3.5</v>
      </c>
      <c r="F45" s="45">
        <v>3.7</v>
      </c>
    </row>
    <row r="46" spans="1:6" x14ac:dyDescent="0.25">
      <c r="A46" s="1">
        <v>27</v>
      </c>
      <c r="B46" s="2" t="str">
        <f>'[1]9 месяцев'!B46</f>
        <v>Госпіталізація до 1 року</v>
      </c>
      <c r="C46" s="24">
        <v>769</v>
      </c>
      <c r="D46" s="2">
        <v>191</v>
      </c>
      <c r="E46" s="49">
        <v>265</v>
      </c>
      <c r="F46" s="42">
        <v>1062</v>
      </c>
    </row>
    <row r="47" spans="1:6" x14ac:dyDescent="0.25">
      <c r="A47" s="1"/>
      <c r="B47" s="2" t="str">
        <f>'[1]9 месяцев'!B47</f>
        <v>Показник госпіталізації до 1 року</v>
      </c>
      <c r="C47" s="27">
        <v>34.799999999999997</v>
      </c>
      <c r="D47" s="6">
        <f>D46/D24*100</f>
        <v>9.1826923076923084</v>
      </c>
      <c r="E47" s="51">
        <v>8.7100000000000009</v>
      </c>
      <c r="F47" s="44">
        <v>11.2</v>
      </c>
    </row>
    <row r="48" spans="1:6" x14ac:dyDescent="0.25">
      <c r="A48" s="1">
        <v>28</v>
      </c>
      <c r="B48" s="2" t="str">
        <f>'[1]9 месяцев'!B48</f>
        <v>Госпіталізація пневмоній всього</v>
      </c>
      <c r="C48" s="24">
        <v>111</v>
      </c>
      <c r="D48" s="2">
        <v>31</v>
      </c>
      <c r="E48" s="49">
        <v>19</v>
      </c>
      <c r="F48" s="42">
        <v>247</v>
      </c>
    </row>
    <row r="49" spans="1:6" x14ac:dyDescent="0.25">
      <c r="A49" s="1"/>
      <c r="B49" s="2" t="str">
        <f>'[1]9 месяцев'!B49</f>
        <v>Показник загальної госпіт. пневмоній</v>
      </c>
      <c r="C49" s="30">
        <f t="shared" ref="C49:D49" si="12">C48/C28</f>
        <v>0.94871794871794868</v>
      </c>
      <c r="D49" s="30">
        <f t="shared" si="12"/>
        <v>0.79487179487179482</v>
      </c>
      <c r="E49" s="53">
        <v>0.67900000000000005</v>
      </c>
      <c r="F49" s="46">
        <v>0.84899999999999998</v>
      </c>
    </row>
    <row r="50" spans="1:6" x14ac:dyDescent="0.25">
      <c r="A50" s="1">
        <v>29</v>
      </c>
      <c r="B50" s="2" t="str">
        <f>'[1]9 месяцев'!B50</f>
        <v>Госпіталізація пневмоній до 1 року</v>
      </c>
      <c r="C50" s="24">
        <v>25</v>
      </c>
      <c r="D50" s="2">
        <v>14</v>
      </c>
      <c r="E50" s="49">
        <v>5</v>
      </c>
      <c r="F50" s="42">
        <v>49</v>
      </c>
    </row>
    <row r="51" spans="1:6" x14ac:dyDescent="0.25">
      <c r="A51" s="1"/>
      <c r="B51" s="2" t="str">
        <f>'[1]9 месяцев'!B51</f>
        <v>Показник госпіт. пневмоній до 1 року</v>
      </c>
      <c r="C51" s="29">
        <v>100</v>
      </c>
      <c r="D51" s="38" t="s">
        <v>135</v>
      </c>
      <c r="E51" s="54">
        <v>100</v>
      </c>
      <c r="F51" s="45">
        <v>100</v>
      </c>
    </row>
    <row r="52" spans="1:6" x14ac:dyDescent="0.25">
      <c r="A52" s="1">
        <v>30</v>
      </c>
      <c r="B52" s="2" t="str">
        <f>'[1]9 месяцев'!B52</f>
        <v>Стаціонари на дому</v>
      </c>
      <c r="C52" s="24">
        <v>732</v>
      </c>
      <c r="D52" s="2">
        <v>630</v>
      </c>
      <c r="E52" s="49">
        <v>617</v>
      </c>
      <c r="F52" s="42">
        <v>2735</v>
      </c>
    </row>
    <row r="53" spans="1:6" x14ac:dyDescent="0.25">
      <c r="A53" s="1"/>
      <c r="B53" s="2" t="str">
        <f>'[1]9 месяцев'!B53</f>
        <v>З них до 1 року життя</v>
      </c>
      <c r="C53" s="24">
        <v>324</v>
      </c>
      <c r="D53" s="2">
        <v>217</v>
      </c>
      <c r="E53" s="49">
        <v>336</v>
      </c>
      <c r="F53" s="42">
        <v>903</v>
      </c>
    </row>
    <row r="54" spans="1:6" x14ac:dyDescent="0.25">
      <c r="A54" s="1"/>
      <c r="B54" s="2" t="str">
        <f>'[1]9 месяцев'!B54</f>
        <v>Денний стаціонар: кількість ліжок</v>
      </c>
      <c r="C54" s="24">
        <v>0</v>
      </c>
      <c r="D54" s="2">
        <v>0</v>
      </c>
      <c r="E54" s="49">
        <v>0</v>
      </c>
      <c r="F54" s="42">
        <v>0</v>
      </c>
    </row>
    <row r="55" spans="1:6" x14ac:dyDescent="0.25">
      <c r="A55" s="1"/>
      <c r="B55" s="2" t="str">
        <f>'[1]9 месяцев'!B55</f>
        <v>Проліковано всього, з них</v>
      </c>
      <c r="C55" s="24">
        <v>0</v>
      </c>
      <c r="D55" s="2">
        <v>0</v>
      </c>
      <c r="E55" s="49">
        <v>0</v>
      </c>
      <c r="F55" s="42">
        <v>0</v>
      </c>
    </row>
    <row r="56" spans="1:6" x14ac:dyDescent="0.25">
      <c r="A56" s="1"/>
      <c r="B56" s="2" t="str">
        <f>'[1]9 месяцев'!B56</f>
        <v>0-14 років</v>
      </c>
      <c r="C56" s="24">
        <v>0</v>
      </c>
      <c r="D56" s="2">
        <v>0</v>
      </c>
      <c r="E56" s="49">
        <v>0</v>
      </c>
      <c r="F56" s="42">
        <v>0</v>
      </c>
    </row>
    <row r="57" spans="1:6" x14ac:dyDescent="0.25">
      <c r="A57" s="1"/>
      <c r="B57" s="2" t="s">
        <v>16</v>
      </c>
      <c r="C57" s="24">
        <v>0</v>
      </c>
      <c r="D57" s="2">
        <v>0</v>
      </c>
      <c r="E57" s="49">
        <v>0</v>
      </c>
      <c r="F57" s="42">
        <v>0</v>
      </c>
    </row>
    <row r="58" spans="1:6" x14ac:dyDescent="0.25">
      <c r="A58" s="1"/>
      <c r="B58" s="2" t="str">
        <f>'[1]9 месяцев'!B58</f>
        <v>ліжко-дні</v>
      </c>
      <c r="C58" s="23">
        <v>0</v>
      </c>
      <c r="D58" s="3">
        <v>0</v>
      </c>
      <c r="E58" s="49">
        <v>0</v>
      </c>
      <c r="F58" s="42">
        <v>0</v>
      </c>
    </row>
    <row r="59" spans="1:6" x14ac:dyDescent="0.25">
      <c r="A59" s="71" t="s">
        <v>122</v>
      </c>
      <c r="B59" s="72"/>
      <c r="C59" s="72"/>
      <c r="D59" s="72"/>
      <c r="E59" s="55"/>
      <c r="F59" s="40"/>
    </row>
    <row r="60" spans="1:6" x14ac:dyDescent="0.25">
      <c r="A60" s="1">
        <v>1</v>
      </c>
      <c r="B60" s="16" t="s">
        <v>17</v>
      </c>
      <c r="C60" s="24">
        <v>2064</v>
      </c>
      <c r="D60" s="2">
        <v>1392</v>
      </c>
      <c r="E60" s="49">
        <v>1385</v>
      </c>
      <c r="F60" s="67">
        <v>4207</v>
      </c>
    </row>
    <row r="61" spans="1:6" x14ac:dyDescent="0.25">
      <c r="A61" s="1"/>
      <c r="B61" s="2" t="s">
        <v>18</v>
      </c>
      <c r="C61" s="31">
        <v>1521</v>
      </c>
      <c r="D61" s="9">
        <v>957</v>
      </c>
      <c r="E61" s="49">
        <v>846</v>
      </c>
      <c r="F61" s="67">
        <v>2824</v>
      </c>
    </row>
    <row r="62" spans="1:6" x14ac:dyDescent="0.25">
      <c r="A62" s="71" t="s">
        <v>123</v>
      </c>
      <c r="B62" s="72"/>
      <c r="C62" s="74"/>
      <c r="D62" s="74"/>
      <c r="E62" s="56"/>
      <c r="F62" s="68"/>
    </row>
    <row r="63" spans="1:6" x14ac:dyDescent="0.25">
      <c r="A63" s="1">
        <v>1</v>
      </c>
      <c r="B63" s="2" t="s">
        <v>21</v>
      </c>
      <c r="C63" s="23">
        <v>2212</v>
      </c>
      <c r="D63" s="3">
        <v>1753</v>
      </c>
      <c r="E63" s="48">
        <v>1462</v>
      </c>
      <c r="F63" s="67">
        <v>4418</v>
      </c>
    </row>
    <row r="64" spans="1:6" x14ac:dyDescent="0.25">
      <c r="A64" s="1">
        <v>2</v>
      </c>
      <c r="B64" s="2" t="s">
        <v>22</v>
      </c>
      <c r="C64" s="24">
        <v>0</v>
      </c>
      <c r="D64" s="2">
        <v>0</v>
      </c>
      <c r="E64" s="49">
        <v>0</v>
      </c>
      <c r="F64" s="67">
        <v>52</v>
      </c>
    </row>
    <row r="65" spans="1:6" x14ac:dyDescent="0.25">
      <c r="A65" s="1"/>
      <c r="B65" s="2" t="s">
        <v>3</v>
      </c>
      <c r="C65" s="30">
        <f t="shared" ref="C65:D65" si="13">C64/C6</f>
        <v>0</v>
      </c>
      <c r="D65" s="30">
        <f t="shared" si="13"/>
        <v>0</v>
      </c>
      <c r="E65" s="57">
        <v>0</v>
      </c>
      <c r="F65" s="67">
        <v>1.2</v>
      </c>
    </row>
    <row r="66" spans="1:6" x14ac:dyDescent="0.25">
      <c r="A66" s="1">
        <v>3</v>
      </c>
      <c r="B66" s="2" t="s">
        <v>24</v>
      </c>
      <c r="C66" s="24">
        <v>29</v>
      </c>
      <c r="D66" s="2">
        <v>17</v>
      </c>
      <c r="E66" s="49">
        <v>3</v>
      </c>
      <c r="F66" s="67">
        <v>60</v>
      </c>
    </row>
    <row r="67" spans="1:6" x14ac:dyDescent="0.25">
      <c r="A67" s="1"/>
      <c r="B67" s="2" t="s">
        <v>3</v>
      </c>
      <c r="C67" s="30">
        <f t="shared" ref="C67:D67" si="14">C66/C6</f>
        <v>1.3110307414104882E-2</v>
      </c>
      <c r="D67" s="30">
        <f t="shared" si="14"/>
        <v>9.6976611523103256E-3</v>
      </c>
      <c r="E67" s="53">
        <v>2E-3</v>
      </c>
      <c r="F67" s="67">
        <v>1.4</v>
      </c>
    </row>
    <row r="68" spans="1:6" x14ac:dyDescent="0.25">
      <c r="A68" s="1">
        <v>4</v>
      </c>
      <c r="B68" s="2" t="s">
        <v>25</v>
      </c>
      <c r="C68" s="24">
        <v>295</v>
      </c>
      <c r="D68" s="2">
        <v>282</v>
      </c>
      <c r="E68" s="49">
        <v>227</v>
      </c>
      <c r="F68" s="67">
        <v>513</v>
      </c>
    </row>
    <row r="69" spans="1:6" x14ac:dyDescent="0.25">
      <c r="A69" s="1"/>
      <c r="B69" s="2" t="s">
        <v>3</v>
      </c>
      <c r="C69" s="30">
        <f t="shared" ref="C69:D69" si="15">C68/C6</f>
        <v>0.1333634719710669</v>
      </c>
      <c r="D69" s="30">
        <f t="shared" si="15"/>
        <v>0.16086708499714775</v>
      </c>
      <c r="E69" s="53">
        <v>0.155</v>
      </c>
      <c r="F69" s="67">
        <v>11.6</v>
      </c>
    </row>
    <row r="70" spans="1:6" x14ac:dyDescent="0.25">
      <c r="A70" s="1">
        <v>5</v>
      </c>
      <c r="B70" s="2" t="s">
        <v>26</v>
      </c>
      <c r="C70" s="24">
        <v>376</v>
      </c>
      <c r="D70" s="2">
        <v>349</v>
      </c>
      <c r="E70" s="49">
        <v>254</v>
      </c>
      <c r="F70" s="67">
        <v>878</v>
      </c>
    </row>
    <row r="71" spans="1:6" x14ac:dyDescent="0.25">
      <c r="A71" s="1"/>
      <c r="B71" s="2" t="s">
        <v>3</v>
      </c>
      <c r="C71" s="30">
        <f t="shared" ref="C71:D71" si="16">C70/C6</f>
        <v>0.16998191681735986</v>
      </c>
      <c r="D71" s="30">
        <f t="shared" si="16"/>
        <v>0.19908727895037079</v>
      </c>
      <c r="E71" s="53">
        <v>0.17399999999999999</v>
      </c>
      <c r="F71" s="67">
        <v>19.899999999999999</v>
      </c>
    </row>
    <row r="72" spans="1:6" x14ac:dyDescent="0.25">
      <c r="A72" s="1">
        <v>6</v>
      </c>
      <c r="B72" s="2" t="s">
        <v>27</v>
      </c>
      <c r="C72" s="24">
        <v>116</v>
      </c>
      <c r="D72" s="2">
        <v>166</v>
      </c>
      <c r="E72" s="49">
        <v>105</v>
      </c>
      <c r="F72" s="67">
        <v>1097</v>
      </c>
    </row>
    <row r="73" spans="1:6" x14ac:dyDescent="0.25">
      <c r="A73" s="1"/>
      <c r="B73" s="2" t="s">
        <v>3</v>
      </c>
      <c r="C73" s="30">
        <f t="shared" ref="C73:D73" si="17">C72/C6</f>
        <v>5.2441229656419529E-2</v>
      </c>
      <c r="D73" s="30">
        <f t="shared" si="17"/>
        <v>9.4694808899030231E-2</v>
      </c>
      <c r="E73" s="53">
        <v>7.1999999999999995E-2</v>
      </c>
      <c r="F73" s="67">
        <v>24.8</v>
      </c>
    </row>
    <row r="74" spans="1:6" x14ac:dyDescent="0.25">
      <c r="A74" s="1">
        <v>7</v>
      </c>
      <c r="B74" s="2" t="s">
        <v>28</v>
      </c>
      <c r="C74" s="24">
        <v>69</v>
      </c>
      <c r="D74" s="2">
        <v>61</v>
      </c>
      <c r="E74" s="49">
        <v>63</v>
      </c>
      <c r="F74" s="67">
        <v>157</v>
      </c>
    </row>
    <row r="75" spans="1:6" x14ac:dyDescent="0.25">
      <c r="A75" s="1"/>
      <c r="B75" s="2" t="s">
        <v>3</v>
      </c>
      <c r="C75" s="30">
        <f t="shared" ref="C75:D75" si="18">C74/C6</f>
        <v>3.1193490054249547E-2</v>
      </c>
      <c r="D75" s="30">
        <f t="shared" si="18"/>
        <v>3.4797490017113519E-2</v>
      </c>
      <c r="E75" s="57">
        <v>4.2999999999999997E-2</v>
      </c>
      <c r="F75" s="67">
        <v>3.6</v>
      </c>
    </row>
    <row r="76" spans="1:6" x14ac:dyDescent="0.25">
      <c r="A76" s="1">
        <v>8</v>
      </c>
      <c r="B76" s="2" t="s">
        <v>29</v>
      </c>
      <c r="C76" s="24">
        <v>19</v>
      </c>
      <c r="D76" s="2">
        <v>17</v>
      </c>
      <c r="E76" s="49">
        <v>14</v>
      </c>
      <c r="F76" s="67">
        <v>62</v>
      </c>
    </row>
    <row r="77" spans="1:6" x14ac:dyDescent="0.25">
      <c r="A77" s="1"/>
      <c r="B77" s="2" t="s">
        <v>3</v>
      </c>
      <c r="C77" s="30">
        <f t="shared" ref="C77:D77" si="19">C76/C6</f>
        <v>8.5895117540687165E-3</v>
      </c>
      <c r="D77" s="30">
        <f t="shared" si="19"/>
        <v>9.6976611523103256E-3</v>
      </c>
      <c r="E77" s="53">
        <v>0.01</v>
      </c>
      <c r="F77" s="67">
        <v>1.4</v>
      </c>
    </row>
    <row r="78" spans="1:6" x14ac:dyDescent="0.25">
      <c r="A78" s="1"/>
      <c r="B78" s="2" t="s">
        <v>23</v>
      </c>
      <c r="C78" s="26">
        <v>0</v>
      </c>
      <c r="D78" s="5">
        <v>1</v>
      </c>
      <c r="E78" s="50">
        <v>0</v>
      </c>
      <c r="F78" s="67">
        <v>1</v>
      </c>
    </row>
    <row r="79" spans="1:6" x14ac:dyDescent="0.25">
      <c r="A79" s="1">
        <v>9</v>
      </c>
      <c r="B79" s="2" t="s">
        <v>30</v>
      </c>
      <c r="C79" s="24">
        <v>85</v>
      </c>
      <c r="D79" s="2">
        <v>66</v>
      </c>
      <c r="E79" s="49">
        <v>50</v>
      </c>
      <c r="F79" s="67">
        <v>202</v>
      </c>
    </row>
    <row r="80" spans="1:6" x14ac:dyDescent="0.25">
      <c r="A80" s="1"/>
      <c r="B80" s="4" t="s">
        <v>3</v>
      </c>
      <c r="C80" s="30">
        <f t="shared" ref="C80:D80" si="20">C79/C6</f>
        <v>3.8426763110307412E-2</v>
      </c>
      <c r="D80" s="30">
        <f t="shared" si="20"/>
        <v>3.7649743297204795E-2</v>
      </c>
      <c r="E80" s="53">
        <v>3.4000000000000002E-2</v>
      </c>
      <c r="F80" s="67">
        <v>4.5999999999999996</v>
      </c>
    </row>
    <row r="81" spans="1:6" x14ac:dyDescent="0.25">
      <c r="A81" s="1">
        <v>10</v>
      </c>
      <c r="B81" s="2" t="s">
        <v>31</v>
      </c>
      <c r="C81" s="24">
        <v>2</v>
      </c>
      <c r="D81" s="2">
        <v>0</v>
      </c>
      <c r="E81" s="49">
        <v>0</v>
      </c>
      <c r="F81" s="67">
        <v>5</v>
      </c>
    </row>
    <row r="82" spans="1:6" x14ac:dyDescent="0.25">
      <c r="A82" s="1"/>
      <c r="B82" s="2" t="s">
        <v>3</v>
      </c>
      <c r="C82" s="30">
        <f t="shared" ref="C82:D82" si="21">C81/C6</f>
        <v>9.0415913200723324E-4</v>
      </c>
      <c r="D82" s="30">
        <f t="shared" si="21"/>
        <v>0</v>
      </c>
      <c r="E82" s="53">
        <v>0</v>
      </c>
      <c r="F82" s="67">
        <v>0.1</v>
      </c>
    </row>
    <row r="83" spans="1:6" x14ac:dyDescent="0.25">
      <c r="A83" s="1">
        <v>11</v>
      </c>
      <c r="B83" s="2" t="s">
        <v>32</v>
      </c>
      <c r="C83" s="24">
        <v>21</v>
      </c>
      <c r="D83" s="2">
        <v>26</v>
      </c>
      <c r="E83" s="49">
        <v>28</v>
      </c>
      <c r="F83" s="67">
        <v>114</v>
      </c>
    </row>
    <row r="84" spans="1:6" x14ac:dyDescent="0.25">
      <c r="A84" s="1"/>
      <c r="B84" s="2" t="s">
        <v>3</v>
      </c>
      <c r="C84" s="30">
        <f t="shared" ref="C84:D84" si="22">C83/C6</f>
        <v>9.4936708860759497E-3</v>
      </c>
      <c r="D84" s="30">
        <f t="shared" si="22"/>
        <v>1.4831717056474614E-2</v>
      </c>
      <c r="E84" s="57">
        <v>1.9E-2</v>
      </c>
      <c r="F84" s="67">
        <v>2.6</v>
      </c>
    </row>
    <row r="85" spans="1:6" x14ac:dyDescent="0.25">
      <c r="A85" s="1">
        <v>12</v>
      </c>
      <c r="B85" s="2" t="s">
        <v>33</v>
      </c>
      <c r="C85" s="24">
        <v>11</v>
      </c>
      <c r="D85" s="2">
        <v>11</v>
      </c>
      <c r="E85" s="49">
        <v>7</v>
      </c>
      <c r="F85" s="67">
        <v>98</v>
      </c>
    </row>
    <row r="86" spans="1:6" x14ac:dyDescent="0.25">
      <c r="A86" s="1"/>
      <c r="B86" s="2" t="s">
        <v>3</v>
      </c>
      <c r="C86" s="30">
        <f t="shared" ref="C86:D86" si="23">C85/C6</f>
        <v>4.9728752260397831E-3</v>
      </c>
      <c r="D86" s="30">
        <f t="shared" si="23"/>
        <v>6.2749572162007989E-3</v>
      </c>
      <c r="E86" s="53">
        <v>5.0000000000000001E-3</v>
      </c>
      <c r="F86" s="67">
        <v>2.2000000000000002</v>
      </c>
    </row>
    <row r="87" spans="1:6" x14ac:dyDescent="0.25">
      <c r="A87" s="1">
        <v>13</v>
      </c>
      <c r="B87" s="2" t="s">
        <v>34</v>
      </c>
      <c r="C87" s="24">
        <v>12</v>
      </c>
      <c r="D87" s="2">
        <v>14</v>
      </c>
      <c r="E87" s="49">
        <v>5</v>
      </c>
      <c r="F87" s="67">
        <v>49</v>
      </c>
    </row>
    <row r="88" spans="1:6" x14ac:dyDescent="0.25">
      <c r="A88" s="1"/>
      <c r="B88" s="2" t="s">
        <v>3</v>
      </c>
      <c r="C88" s="30">
        <f t="shared" ref="C88:D88" si="24">C87/C6</f>
        <v>5.4249547920433997E-3</v>
      </c>
      <c r="D88" s="30">
        <f t="shared" si="24"/>
        <v>7.9863091842555627E-3</v>
      </c>
      <c r="E88" s="53">
        <v>3.0000000000000001E-3</v>
      </c>
      <c r="F88" s="67">
        <v>1.1000000000000001</v>
      </c>
    </row>
    <row r="89" spans="1:6" x14ac:dyDescent="0.25">
      <c r="A89" s="1">
        <v>14</v>
      </c>
      <c r="B89" s="2" t="s">
        <v>35</v>
      </c>
      <c r="C89" s="24">
        <v>24</v>
      </c>
      <c r="D89" s="2">
        <v>22</v>
      </c>
      <c r="E89" s="49">
        <v>134</v>
      </c>
      <c r="F89" s="67">
        <v>375</v>
      </c>
    </row>
    <row r="90" spans="1:6" x14ac:dyDescent="0.25">
      <c r="A90" s="1"/>
      <c r="B90" s="2" t="s">
        <v>3</v>
      </c>
      <c r="C90" s="30">
        <f t="shared" ref="C90:D90" si="25">C89/C6</f>
        <v>1.0849909584086799E-2</v>
      </c>
      <c r="D90" s="30">
        <f t="shared" si="25"/>
        <v>1.2549914432401598E-2</v>
      </c>
      <c r="E90" s="57">
        <v>9.1999999999999998E-2</v>
      </c>
      <c r="F90" s="67">
        <v>8.5</v>
      </c>
    </row>
    <row r="91" spans="1:6" x14ac:dyDescent="0.25">
      <c r="A91" s="1">
        <v>15</v>
      </c>
      <c r="B91" s="2" t="s">
        <v>120</v>
      </c>
      <c r="C91" s="23">
        <v>1388</v>
      </c>
      <c r="D91" s="3">
        <v>1562</v>
      </c>
      <c r="E91" s="48">
        <v>1001</v>
      </c>
      <c r="F91" s="67">
        <v>3027</v>
      </c>
    </row>
    <row r="92" spans="1:6" x14ac:dyDescent="0.25">
      <c r="A92" s="1"/>
      <c r="B92" s="2" t="s">
        <v>3</v>
      </c>
      <c r="C92" s="30">
        <f t="shared" ref="C92:D92" si="26">C91/C6</f>
        <v>0.62748643761301992</v>
      </c>
      <c r="D92" s="30">
        <f t="shared" si="26"/>
        <v>0.89104392470051341</v>
      </c>
      <c r="E92" s="58">
        <v>68.400000000000006</v>
      </c>
      <c r="F92" s="67">
        <v>68.5</v>
      </c>
    </row>
    <row r="93" spans="1:6" x14ac:dyDescent="0.25">
      <c r="A93" s="1">
        <v>16</v>
      </c>
      <c r="B93" s="2" t="s">
        <v>36</v>
      </c>
      <c r="C93" s="23">
        <v>2064</v>
      </c>
      <c r="D93" s="3">
        <v>1753</v>
      </c>
      <c r="E93" s="49">
        <v>1462</v>
      </c>
      <c r="F93" s="67">
        <v>4418</v>
      </c>
    </row>
    <row r="94" spans="1:6" x14ac:dyDescent="0.25">
      <c r="A94" s="1"/>
      <c r="B94" s="2" t="s">
        <v>19</v>
      </c>
      <c r="C94" s="23">
        <v>2064</v>
      </c>
      <c r="D94" s="3">
        <v>1753</v>
      </c>
      <c r="E94" s="49">
        <v>1462</v>
      </c>
      <c r="F94" s="67">
        <v>4418</v>
      </c>
    </row>
    <row r="95" spans="1:6" x14ac:dyDescent="0.25">
      <c r="A95" s="1"/>
      <c r="B95" s="2" t="s">
        <v>20</v>
      </c>
      <c r="C95" s="23">
        <v>2064</v>
      </c>
      <c r="D95" s="3">
        <v>1753</v>
      </c>
      <c r="E95" s="49">
        <v>1462</v>
      </c>
      <c r="F95" s="67">
        <v>4418</v>
      </c>
    </row>
    <row r="96" spans="1:6" x14ac:dyDescent="0.25">
      <c r="A96" s="1"/>
      <c r="B96" s="2" t="s">
        <v>3</v>
      </c>
      <c r="C96" s="30">
        <f t="shared" ref="C96:D96" si="27">C95/C94</f>
        <v>1</v>
      </c>
      <c r="D96" s="30">
        <f t="shared" si="27"/>
        <v>1</v>
      </c>
      <c r="E96" s="59">
        <v>1</v>
      </c>
      <c r="F96" s="67">
        <v>100</v>
      </c>
    </row>
    <row r="97" spans="1:6" x14ac:dyDescent="0.25">
      <c r="A97" s="71" t="s">
        <v>124</v>
      </c>
      <c r="B97" s="72"/>
      <c r="C97" s="72"/>
      <c r="D97" s="72"/>
      <c r="E97" s="56"/>
      <c r="F97" s="68"/>
    </row>
    <row r="98" spans="1:6" x14ac:dyDescent="0.25">
      <c r="A98" s="1">
        <v>1</v>
      </c>
      <c r="B98" s="2" t="s">
        <v>21</v>
      </c>
      <c r="C98" s="24">
        <v>2190</v>
      </c>
      <c r="D98" s="2">
        <v>2146</v>
      </c>
      <c r="E98" s="49">
        <v>1816</v>
      </c>
      <c r="F98" s="67">
        <v>5696</v>
      </c>
    </row>
    <row r="99" spans="1:6" x14ac:dyDescent="0.25">
      <c r="A99" s="1">
        <v>2</v>
      </c>
      <c r="B99" s="2" t="s">
        <v>37</v>
      </c>
      <c r="C99" s="24">
        <v>2190</v>
      </c>
      <c r="D99" s="2">
        <v>2146</v>
      </c>
      <c r="E99" s="49">
        <v>1816</v>
      </c>
      <c r="F99" s="67">
        <v>5696</v>
      </c>
    </row>
    <row r="100" spans="1:6" x14ac:dyDescent="0.25">
      <c r="A100" s="1"/>
      <c r="B100" s="2" t="s">
        <v>3</v>
      </c>
      <c r="C100" s="30">
        <f t="shared" ref="C100:D100" si="28">C99/C98</f>
        <v>1</v>
      </c>
      <c r="D100" s="30">
        <f t="shared" si="28"/>
        <v>1</v>
      </c>
      <c r="E100" s="53">
        <v>1</v>
      </c>
      <c r="F100" s="67">
        <v>100</v>
      </c>
    </row>
    <row r="101" spans="1:6" x14ac:dyDescent="0.25">
      <c r="A101" s="1"/>
      <c r="B101" s="2" t="s">
        <v>38</v>
      </c>
      <c r="C101" s="24">
        <v>2190</v>
      </c>
      <c r="D101" s="2">
        <v>2146</v>
      </c>
      <c r="E101" s="49">
        <v>1816</v>
      </c>
      <c r="F101" s="67">
        <v>5696</v>
      </c>
    </row>
    <row r="102" spans="1:6" x14ac:dyDescent="0.25">
      <c r="A102" s="1"/>
      <c r="B102" s="2" t="s">
        <v>3</v>
      </c>
      <c r="C102" s="30">
        <f t="shared" ref="C102:D102" si="29">C101/C98</f>
        <v>1</v>
      </c>
      <c r="D102" s="30">
        <f t="shared" si="29"/>
        <v>1</v>
      </c>
      <c r="E102" s="53">
        <v>1</v>
      </c>
      <c r="F102" s="67">
        <v>100</v>
      </c>
    </row>
    <row r="103" spans="1:6" x14ac:dyDescent="0.25">
      <c r="A103" s="1">
        <v>3</v>
      </c>
      <c r="B103" s="2" t="s">
        <v>39</v>
      </c>
      <c r="C103" s="24">
        <v>1512</v>
      </c>
      <c r="D103" s="2">
        <v>1407</v>
      </c>
      <c r="E103" s="49">
        <v>1164</v>
      </c>
      <c r="F103" s="67">
        <v>3805</v>
      </c>
    </row>
    <row r="104" spans="1:6" x14ac:dyDescent="0.25">
      <c r="A104" s="1"/>
      <c r="B104" s="2" t="s">
        <v>3</v>
      </c>
      <c r="C104" s="30">
        <f t="shared" ref="C104:D104" si="30">C103/C98</f>
        <v>0.69041095890410964</v>
      </c>
      <c r="D104" s="30">
        <f t="shared" si="30"/>
        <v>0.65563839701770732</v>
      </c>
      <c r="E104" s="53">
        <v>0.64100000000000001</v>
      </c>
      <c r="F104" s="67">
        <v>66.8</v>
      </c>
    </row>
    <row r="105" spans="1:6" x14ac:dyDescent="0.25">
      <c r="A105" s="1">
        <v>4</v>
      </c>
      <c r="B105" s="2" t="s">
        <v>41</v>
      </c>
      <c r="C105" s="24">
        <v>306</v>
      </c>
      <c r="D105" s="2">
        <v>343</v>
      </c>
      <c r="E105" s="49">
        <v>253</v>
      </c>
      <c r="F105" s="67">
        <v>615</v>
      </c>
    </row>
    <row r="106" spans="1:6" x14ac:dyDescent="0.25">
      <c r="A106" s="1"/>
      <c r="B106" s="2" t="s">
        <v>3</v>
      </c>
      <c r="C106" s="32">
        <f t="shared" ref="C106:D106" si="31">C105/C98*100%</f>
        <v>0.13972602739726028</v>
      </c>
      <c r="D106" s="32">
        <f t="shared" si="31"/>
        <v>0.15983224603914259</v>
      </c>
      <c r="E106" s="57">
        <v>0.13930000000000001</v>
      </c>
      <c r="F106" s="67">
        <v>10.8</v>
      </c>
    </row>
    <row r="107" spans="1:6" x14ac:dyDescent="0.25">
      <c r="A107" s="1">
        <v>5</v>
      </c>
      <c r="B107" s="2" t="s">
        <v>40</v>
      </c>
      <c r="C107" s="24">
        <v>372</v>
      </c>
      <c r="D107" s="2">
        <v>386</v>
      </c>
      <c r="E107" s="49">
        <v>399</v>
      </c>
      <c r="F107" s="67">
        <v>1276</v>
      </c>
    </row>
    <row r="108" spans="1:6" x14ac:dyDescent="0.25">
      <c r="A108" s="1"/>
      <c r="B108" s="2" t="s">
        <v>4</v>
      </c>
      <c r="C108" s="30">
        <f t="shared" ref="C108:D108" si="32">C107/C98*100%</f>
        <v>0.16986301369863013</v>
      </c>
      <c r="D108" s="30">
        <f t="shared" si="32"/>
        <v>0.1798695246971109</v>
      </c>
      <c r="E108" s="53">
        <v>0.22</v>
      </c>
      <c r="F108" s="67">
        <v>22.4</v>
      </c>
    </row>
    <row r="109" spans="1:6" x14ac:dyDescent="0.25">
      <c r="A109" s="1">
        <v>6</v>
      </c>
      <c r="B109" s="2" t="s">
        <v>42</v>
      </c>
      <c r="C109" s="24">
        <v>1116</v>
      </c>
      <c r="D109" s="2">
        <v>1286</v>
      </c>
      <c r="E109" s="49">
        <v>998</v>
      </c>
      <c r="F109" s="67">
        <v>3379</v>
      </c>
    </row>
    <row r="110" spans="1:6" x14ac:dyDescent="0.25">
      <c r="A110" s="1">
        <v>7</v>
      </c>
      <c r="B110" s="2" t="s">
        <v>43</v>
      </c>
      <c r="C110" s="29">
        <f t="shared" ref="C110:D110" si="33">C109/C98*100</f>
        <v>50.958904109589042</v>
      </c>
      <c r="D110" s="29">
        <f t="shared" si="33"/>
        <v>59.925442684063377</v>
      </c>
      <c r="E110" s="52">
        <v>55</v>
      </c>
      <c r="F110" s="67">
        <v>59.3</v>
      </c>
    </row>
    <row r="111" spans="1:6" x14ac:dyDescent="0.25">
      <c r="A111" s="71" t="s">
        <v>125</v>
      </c>
      <c r="B111" s="72"/>
      <c r="C111" s="72"/>
      <c r="D111" s="72"/>
      <c r="E111" s="56"/>
      <c r="F111" s="68"/>
    </row>
    <row r="112" spans="1:6" x14ac:dyDescent="0.25">
      <c r="A112" s="1">
        <v>1</v>
      </c>
      <c r="B112" s="2" t="s">
        <v>21</v>
      </c>
      <c r="C112" s="24">
        <v>2188</v>
      </c>
      <c r="D112" s="2">
        <v>2163</v>
      </c>
      <c r="E112" s="49">
        <v>2273</v>
      </c>
      <c r="F112" s="67">
        <v>7292</v>
      </c>
    </row>
    <row r="113" spans="1:6" x14ac:dyDescent="0.25">
      <c r="A113" s="1">
        <v>2</v>
      </c>
      <c r="B113" s="2" t="s">
        <v>42</v>
      </c>
      <c r="C113" s="24">
        <v>1106</v>
      </c>
      <c r="D113" s="2">
        <v>1203</v>
      </c>
      <c r="E113" s="49">
        <v>1323</v>
      </c>
      <c r="F113" s="67">
        <v>4362</v>
      </c>
    </row>
    <row r="114" spans="1:6" x14ac:dyDescent="0.25">
      <c r="A114" s="1">
        <v>3</v>
      </c>
      <c r="B114" s="2" t="s">
        <v>43</v>
      </c>
      <c r="C114" s="30">
        <f t="shared" ref="C114:D114" si="34">C113/C112</f>
        <v>0.50548446069469832</v>
      </c>
      <c r="D114" s="30">
        <f t="shared" si="34"/>
        <v>0.55617198335644935</v>
      </c>
      <c r="E114" s="53">
        <v>0.58209999999999995</v>
      </c>
      <c r="F114" s="67">
        <v>59.8</v>
      </c>
    </row>
    <row r="115" spans="1:6" x14ac:dyDescent="0.25">
      <c r="A115" s="71" t="s">
        <v>126</v>
      </c>
      <c r="B115" s="72"/>
      <c r="C115" s="72"/>
      <c r="D115" s="72"/>
      <c r="E115" s="56"/>
      <c r="F115" s="68"/>
    </row>
    <row r="116" spans="1:6" x14ac:dyDescent="0.25">
      <c r="A116" s="1">
        <v>1</v>
      </c>
      <c r="B116" s="2" t="s">
        <v>44</v>
      </c>
      <c r="C116" s="24">
        <v>5</v>
      </c>
      <c r="D116" s="2">
        <v>5</v>
      </c>
      <c r="E116" s="49">
        <v>10</v>
      </c>
      <c r="F116" s="67">
        <v>28</v>
      </c>
    </row>
    <row r="117" spans="1:6" x14ac:dyDescent="0.25">
      <c r="A117" s="1"/>
      <c r="B117" s="2" t="s">
        <v>5</v>
      </c>
      <c r="C117" s="27">
        <f t="shared" ref="C117:D117" si="35">C116/C3*1000</f>
        <v>0.12243198903009379</v>
      </c>
      <c r="D117" s="27">
        <f t="shared" si="35"/>
        <v>0.12223145748789908</v>
      </c>
      <c r="E117" s="51">
        <v>0.23</v>
      </c>
      <c r="F117" s="67">
        <v>0.17</v>
      </c>
    </row>
    <row r="118" spans="1:6" x14ac:dyDescent="0.25">
      <c r="A118" s="1">
        <v>2</v>
      </c>
      <c r="B118" s="2" t="s">
        <v>45</v>
      </c>
      <c r="C118" s="24">
        <v>0</v>
      </c>
      <c r="D118" s="2">
        <v>2</v>
      </c>
      <c r="E118" s="49">
        <v>4</v>
      </c>
      <c r="F118" s="67">
        <v>8</v>
      </c>
    </row>
    <row r="119" spans="1:6" x14ac:dyDescent="0.25">
      <c r="A119" s="1"/>
      <c r="B119" s="2" t="s">
        <v>5</v>
      </c>
      <c r="C119" s="29">
        <f t="shared" ref="C119:D119" si="36">C118/C60*1000</f>
        <v>0</v>
      </c>
      <c r="D119" s="29">
        <f t="shared" si="36"/>
        <v>1.4367816091954022</v>
      </c>
      <c r="E119" s="51">
        <v>2.9</v>
      </c>
      <c r="F119" s="67">
        <v>1.9</v>
      </c>
    </row>
    <row r="120" spans="1:6" x14ac:dyDescent="0.25">
      <c r="A120" s="1">
        <v>3</v>
      </c>
      <c r="B120" s="2" t="s">
        <v>46</v>
      </c>
      <c r="C120" s="24"/>
      <c r="D120" s="2"/>
      <c r="E120" s="49"/>
      <c r="F120" s="67"/>
    </row>
    <row r="121" spans="1:6" x14ac:dyDescent="0.25">
      <c r="A121" s="1"/>
      <c r="B121" s="2" t="s">
        <v>47</v>
      </c>
      <c r="C121" s="24">
        <v>2</v>
      </c>
      <c r="D121" s="2">
        <v>2</v>
      </c>
      <c r="E121" s="49">
        <v>5</v>
      </c>
      <c r="F121" s="67">
        <v>15</v>
      </c>
    </row>
    <row r="122" spans="1:6" x14ac:dyDescent="0.25">
      <c r="A122" s="1"/>
      <c r="B122" s="2" t="s">
        <v>6</v>
      </c>
      <c r="C122" s="24">
        <v>2</v>
      </c>
      <c r="D122" s="2">
        <v>1</v>
      </c>
      <c r="E122" s="49">
        <v>3</v>
      </c>
      <c r="F122" s="67">
        <v>7</v>
      </c>
    </row>
    <row r="123" spans="1:6" x14ac:dyDescent="0.25">
      <c r="A123" s="1"/>
      <c r="B123" s="2" t="s">
        <v>48</v>
      </c>
      <c r="C123" s="24">
        <v>1</v>
      </c>
      <c r="D123" s="2">
        <v>2</v>
      </c>
      <c r="E123" s="49">
        <v>2</v>
      </c>
      <c r="F123" s="67">
        <v>6</v>
      </c>
    </row>
    <row r="124" spans="1:6" x14ac:dyDescent="0.25">
      <c r="A124" s="1">
        <v>4</v>
      </c>
      <c r="B124" s="2" t="s">
        <v>49</v>
      </c>
      <c r="C124" s="23"/>
      <c r="D124" s="3"/>
      <c r="E124" s="48"/>
      <c r="F124" s="67"/>
    </row>
    <row r="125" spans="1:6" x14ac:dyDescent="0.25">
      <c r="A125" s="1"/>
      <c r="B125" s="2" t="s">
        <v>50</v>
      </c>
      <c r="C125" s="24">
        <v>0</v>
      </c>
      <c r="D125" s="2">
        <v>2</v>
      </c>
      <c r="E125" s="49">
        <v>2</v>
      </c>
      <c r="F125" s="67">
        <v>2</v>
      </c>
    </row>
    <row r="126" spans="1:6" x14ac:dyDescent="0.25">
      <c r="A126" s="1">
        <v>5</v>
      </c>
      <c r="B126" s="2" t="s">
        <v>51</v>
      </c>
      <c r="C126" s="24">
        <v>0</v>
      </c>
      <c r="D126" s="2"/>
      <c r="E126" s="49">
        <v>1</v>
      </c>
      <c r="F126" s="67">
        <v>2</v>
      </c>
    </row>
    <row r="127" spans="1:6" x14ac:dyDescent="0.25">
      <c r="A127" s="1">
        <v>6</v>
      </c>
      <c r="B127" s="2" t="s">
        <v>52</v>
      </c>
      <c r="C127" s="24">
        <v>1</v>
      </c>
      <c r="D127" s="2"/>
      <c r="E127" s="49"/>
      <c r="F127" s="67">
        <v>2</v>
      </c>
    </row>
    <row r="128" spans="1:6" x14ac:dyDescent="0.25">
      <c r="A128" s="1">
        <v>7</v>
      </c>
      <c r="B128" s="2" t="s">
        <v>53</v>
      </c>
      <c r="C128" s="24">
        <v>0</v>
      </c>
      <c r="D128" s="2"/>
      <c r="E128" s="49">
        <v>1</v>
      </c>
      <c r="F128" s="67">
        <v>2</v>
      </c>
    </row>
    <row r="129" spans="1:6" x14ac:dyDescent="0.25">
      <c r="A129" s="1">
        <v>8</v>
      </c>
      <c r="B129" s="2" t="s">
        <v>54</v>
      </c>
      <c r="C129" s="24">
        <v>0</v>
      </c>
      <c r="D129" s="2"/>
      <c r="E129" s="49"/>
      <c r="F129" s="67">
        <v>1</v>
      </c>
    </row>
    <row r="130" spans="1:6" x14ac:dyDescent="0.25">
      <c r="A130" s="1"/>
      <c r="B130" s="2" t="s">
        <v>55</v>
      </c>
      <c r="C130" s="24">
        <v>0</v>
      </c>
      <c r="D130" s="2"/>
      <c r="E130" s="49"/>
      <c r="F130" s="67"/>
    </row>
    <row r="131" spans="1:6" x14ac:dyDescent="0.25">
      <c r="A131" s="1">
        <v>9</v>
      </c>
      <c r="B131" s="2" t="s">
        <v>56</v>
      </c>
      <c r="C131" s="24">
        <v>0</v>
      </c>
      <c r="D131" s="2"/>
      <c r="E131" s="49"/>
      <c r="F131" s="67">
        <v>1</v>
      </c>
    </row>
    <row r="132" spans="1:6" x14ac:dyDescent="0.25">
      <c r="A132" s="1">
        <v>10</v>
      </c>
      <c r="B132" s="2" t="s">
        <v>57</v>
      </c>
      <c r="C132" s="24">
        <v>0</v>
      </c>
      <c r="D132" s="2">
        <v>1</v>
      </c>
      <c r="E132" s="49">
        <v>1</v>
      </c>
      <c r="F132" s="67">
        <v>5</v>
      </c>
    </row>
    <row r="133" spans="1:6" x14ac:dyDescent="0.25">
      <c r="A133" s="1">
        <v>11</v>
      </c>
      <c r="B133" s="2" t="s">
        <v>58</v>
      </c>
      <c r="C133" s="24">
        <v>2</v>
      </c>
      <c r="D133" s="2">
        <v>2</v>
      </c>
      <c r="E133" s="49">
        <v>2</v>
      </c>
      <c r="F133" s="67">
        <v>7</v>
      </c>
    </row>
    <row r="134" spans="1:6" x14ac:dyDescent="0.25">
      <c r="A134" s="17">
        <v>12</v>
      </c>
      <c r="B134" s="2" t="s">
        <v>59</v>
      </c>
      <c r="C134" s="24">
        <v>3</v>
      </c>
      <c r="D134" s="2"/>
      <c r="E134" s="49"/>
      <c r="F134" s="67">
        <v>4</v>
      </c>
    </row>
    <row r="135" spans="1:6" ht="15" customHeight="1" x14ac:dyDescent="0.25">
      <c r="A135" s="79" t="s">
        <v>132</v>
      </c>
      <c r="B135" s="80"/>
      <c r="C135" s="80"/>
      <c r="D135" s="80"/>
      <c r="E135" s="60"/>
      <c r="F135" s="68"/>
    </row>
    <row r="136" spans="1:6" x14ac:dyDescent="0.25">
      <c r="A136" s="1">
        <v>1</v>
      </c>
      <c r="B136" s="2" t="s">
        <v>134</v>
      </c>
      <c r="C136" s="23">
        <v>6525</v>
      </c>
      <c r="D136" s="3">
        <v>6510</v>
      </c>
      <c r="E136" s="48">
        <v>6326</v>
      </c>
      <c r="F136" s="67">
        <v>31303</v>
      </c>
    </row>
    <row r="137" spans="1:6" x14ac:dyDescent="0.25">
      <c r="A137" s="1"/>
      <c r="B137" s="19" t="s">
        <v>61</v>
      </c>
      <c r="C137" s="30">
        <f t="shared" ref="C137:D137" si="37">C136/C3</f>
        <v>0.15977374568427238</v>
      </c>
      <c r="D137" s="30">
        <f t="shared" si="37"/>
        <v>0.15914535764924462</v>
      </c>
      <c r="E137" s="53">
        <v>0.13100000000000001</v>
      </c>
      <c r="F137" s="67">
        <v>19.5</v>
      </c>
    </row>
    <row r="138" spans="1:6" x14ac:dyDescent="0.25">
      <c r="A138" s="1"/>
      <c r="B138" s="2" t="s">
        <v>60</v>
      </c>
      <c r="C138" s="24">
        <v>1655</v>
      </c>
      <c r="D138" s="2">
        <v>1670</v>
      </c>
      <c r="E138" s="48">
        <v>1611</v>
      </c>
      <c r="F138" s="67">
        <v>8297</v>
      </c>
    </row>
    <row r="139" spans="1:6" x14ac:dyDescent="0.25">
      <c r="A139" s="1"/>
      <c r="B139" s="2" t="s">
        <v>61</v>
      </c>
      <c r="C139" s="30">
        <f t="shared" ref="C139:D139" si="38">C138/C136*100%</f>
        <v>0.25363984674329504</v>
      </c>
      <c r="D139" s="30">
        <f t="shared" si="38"/>
        <v>0.25652841781874042</v>
      </c>
      <c r="E139" s="53">
        <v>0.255</v>
      </c>
      <c r="F139" s="67">
        <v>26</v>
      </c>
    </row>
    <row r="140" spans="1:6" x14ac:dyDescent="0.25">
      <c r="A140" s="1">
        <v>2</v>
      </c>
      <c r="B140" s="19" t="s">
        <v>7</v>
      </c>
      <c r="C140" s="24">
        <v>1522</v>
      </c>
      <c r="D140" s="2">
        <v>1463</v>
      </c>
      <c r="E140" s="49">
        <v>1784</v>
      </c>
      <c r="F140" s="67">
        <v>7099</v>
      </c>
    </row>
    <row r="141" spans="1:6" x14ac:dyDescent="0.25">
      <c r="A141" s="1">
        <v>3</v>
      </c>
      <c r="B141" s="2" t="s">
        <v>62</v>
      </c>
      <c r="C141" s="24">
        <v>1512</v>
      </c>
      <c r="D141" s="2">
        <v>1478</v>
      </c>
      <c r="E141" s="48">
        <v>1968</v>
      </c>
      <c r="F141" s="67">
        <v>8153</v>
      </c>
    </row>
    <row r="142" spans="1:6" x14ac:dyDescent="0.25">
      <c r="A142" s="1">
        <v>4</v>
      </c>
      <c r="B142" s="2" t="s">
        <v>8</v>
      </c>
      <c r="C142" s="23">
        <v>1512</v>
      </c>
      <c r="D142" s="3">
        <v>1478</v>
      </c>
      <c r="E142" s="48"/>
      <c r="F142" s="67"/>
    </row>
    <row r="143" spans="1:6" x14ac:dyDescent="0.25">
      <c r="A143" s="1"/>
      <c r="B143" s="2" t="s">
        <v>63</v>
      </c>
      <c r="C143" s="24">
        <v>593</v>
      </c>
      <c r="D143" s="2">
        <v>612</v>
      </c>
      <c r="E143" s="49">
        <v>1088</v>
      </c>
      <c r="F143" s="67">
        <v>3558</v>
      </c>
    </row>
    <row r="144" spans="1:6" x14ac:dyDescent="0.25">
      <c r="A144" s="1"/>
      <c r="B144" s="2" t="s">
        <v>64</v>
      </c>
      <c r="C144" s="24">
        <v>7</v>
      </c>
      <c r="D144" s="2">
        <v>24</v>
      </c>
      <c r="E144" s="49">
        <v>18</v>
      </c>
      <c r="F144" s="67">
        <v>59</v>
      </c>
    </row>
    <row r="145" spans="1:6" x14ac:dyDescent="0.25">
      <c r="A145" s="1"/>
      <c r="B145" s="2" t="s">
        <v>65</v>
      </c>
      <c r="C145" s="24">
        <v>911</v>
      </c>
      <c r="D145" s="2">
        <v>840</v>
      </c>
      <c r="E145" s="49">
        <v>855</v>
      </c>
      <c r="F145" s="67">
        <v>4589</v>
      </c>
    </row>
    <row r="146" spans="1:6" x14ac:dyDescent="0.25">
      <c r="A146" s="1"/>
      <c r="B146" s="2" t="s">
        <v>66</v>
      </c>
      <c r="C146" s="24">
        <v>1</v>
      </c>
      <c r="D146" s="2">
        <v>2</v>
      </c>
      <c r="E146" s="49">
        <v>7</v>
      </c>
      <c r="F146" s="67">
        <v>17</v>
      </c>
    </row>
    <row r="147" spans="1:6" x14ac:dyDescent="0.25">
      <c r="A147" s="1">
        <v>5</v>
      </c>
      <c r="B147" s="2" t="s">
        <v>67</v>
      </c>
      <c r="C147" s="29">
        <f t="shared" ref="C147:D147" si="39">C145/C136*100</f>
        <v>13.961685823754788</v>
      </c>
      <c r="D147" s="29">
        <f t="shared" si="39"/>
        <v>12.903225806451612</v>
      </c>
      <c r="E147" s="51">
        <v>13.5</v>
      </c>
      <c r="F147" s="67">
        <v>14.7</v>
      </c>
    </row>
    <row r="148" spans="1:6" x14ac:dyDescent="0.25">
      <c r="A148" s="1"/>
      <c r="B148" s="2" t="s">
        <v>9</v>
      </c>
      <c r="C148" s="24"/>
      <c r="D148" s="2"/>
      <c r="E148" s="49"/>
      <c r="F148" s="67"/>
    </row>
    <row r="149" spans="1:6" x14ac:dyDescent="0.25">
      <c r="A149" s="1"/>
      <c r="B149" s="2" t="s">
        <v>68</v>
      </c>
      <c r="C149" s="24">
        <v>388</v>
      </c>
      <c r="D149" s="2">
        <v>384</v>
      </c>
      <c r="E149" s="49">
        <v>497</v>
      </c>
      <c r="F149" s="67">
        <v>2328</v>
      </c>
    </row>
    <row r="150" spans="1:6" x14ac:dyDescent="0.25">
      <c r="A150" s="1"/>
      <c r="B150" s="2" t="s">
        <v>61</v>
      </c>
      <c r="C150" s="30">
        <f t="shared" ref="C150:D150" si="40">C149/C136</f>
        <v>5.9463601532567051E-2</v>
      </c>
      <c r="D150" s="30">
        <f t="shared" si="40"/>
        <v>5.8986175115207373E-2</v>
      </c>
      <c r="E150" s="53">
        <v>7.9000000000000001E-2</v>
      </c>
      <c r="F150" s="67">
        <v>7.4</v>
      </c>
    </row>
    <row r="151" spans="1:6" x14ac:dyDescent="0.25">
      <c r="A151" s="1"/>
      <c r="B151" s="2" t="s">
        <v>10</v>
      </c>
      <c r="C151" s="25">
        <v>6092</v>
      </c>
      <c r="D151" s="4">
        <v>6078</v>
      </c>
      <c r="E151" s="49">
        <v>5956</v>
      </c>
      <c r="F151" s="67">
        <v>30132</v>
      </c>
    </row>
    <row r="152" spans="1:6" x14ac:dyDescent="0.25">
      <c r="A152" s="1"/>
      <c r="B152" s="2" t="s">
        <v>61</v>
      </c>
      <c r="C152" s="30">
        <f t="shared" ref="C152:D152" si="41">C151/C136</f>
        <v>0.93363984674329503</v>
      </c>
      <c r="D152" s="30">
        <f t="shared" si="41"/>
        <v>0.93364055299539173</v>
      </c>
      <c r="E152" s="58">
        <v>94.2</v>
      </c>
      <c r="F152" s="67">
        <v>96</v>
      </c>
    </row>
    <row r="153" spans="1:6" x14ac:dyDescent="0.25">
      <c r="A153" s="1"/>
      <c r="B153" s="2" t="s">
        <v>11</v>
      </c>
      <c r="C153" s="24">
        <v>14</v>
      </c>
      <c r="D153" s="2">
        <v>18</v>
      </c>
      <c r="E153" s="49">
        <v>18</v>
      </c>
      <c r="F153" s="67">
        <v>27</v>
      </c>
    </row>
    <row r="154" spans="1:6" x14ac:dyDescent="0.25">
      <c r="A154" s="1"/>
      <c r="B154" s="2" t="s">
        <v>61</v>
      </c>
      <c r="C154" s="30">
        <f t="shared" ref="C154:D154" si="42">C153/C136</f>
        <v>2.1455938697318008E-3</v>
      </c>
      <c r="D154" s="30">
        <f t="shared" si="42"/>
        <v>2.7649769585253456E-3</v>
      </c>
      <c r="E154" s="57">
        <v>0.3</v>
      </c>
      <c r="F154" s="67">
        <v>0.1</v>
      </c>
    </row>
    <row r="155" spans="1:6" x14ac:dyDescent="0.25">
      <c r="A155" s="1"/>
      <c r="B155" s="2" t="s">
        <v>12</v>
      </c>
      <c r="C155" s="24">
        <v>31</v>
      </c>
      <c r="D155" s="2">
        <v>30</v>
      </c>
      <c r="E155" s="49">
        <v>58</v>
      </c>
      <c r="F155" s="67">
        <v>257</v>
      </c>
    </row>
    <row r="156" spans="1:6" x14ac:dyDescent="0.25">
      <c r="A156" s="1"/>
      <c r="B156" s="2" t="s">
        <v>61</v>
      </c>
      <c r="C156" s="30">
        <f t="shared" ref="C156:D156" si="43">C155/C136</f>
        <v>4.7509578544061301E-3</v>
      </c>
      <c r="D156" s="30">
        <f t="shared" si="43"/>
        <v>4.608294930875576E-3</v>
      </c>
      <c r="E156" s="57">
        <v>8.9999999999999993E-3</v>
      </c>
      <c r="F156" s="67">
        <v>0.8</v>
      </c>
    </row>
    <row r="157" spans="1:6" x14ac:dyDescent="0.25">
      <c r="A157" s="71" t="s">
        <v>69</v>
      </c>
      <c r="B157" s="72"/>
      <c r="C157" s="72"/>
      <c r="D157" s="72"/>
      <c r="E157" s="56"/>
      <c r="F157" s="68"/>
    </row>
    <row r="158" spans="1:6" x14ac:dyDescent="0.25">
      <c r="A158" s="1">
        <v>1</v>
      </c>
      <c r="B158" s="2" t="s">
        <v>70</v>
      </c>
      <c r="C158" s="33">
        <v>899</v>
      </c>
      <c r="D158" s="10">
        <v>392</v>
      </c>
      <c r="E158" s="48">
        <v>578</v>
      </c>
      <c r="F158" s="67">
        <v>2143</v>
      </c>
    </row>
    <row r="159" spans="1:6" x14ac:dyDescent="0.25">
      <c r="A159" s="1">
        <v>2</v>
      </c>
      <c r="B159" s="2" t="s">
        <v>71</v>
      </c>
      <c r="C159" s="23">
        <v>6037</v>
      </c>
      <c r="D159" s="3">
        <v>2186</v>
      </c>
      <c r="E159" s="48">
        <v>3458</v>
      </c>
      <c r="F159" s="67">
        <v>13165</v>
      </c>
    </row>
    <row r="160" spans="1:6" x14ac:dyDescent="0.25">
      <c r="A160" s="1">
        <v>3</v>
      </c>
      <c r="B160" s="2" t="s">
        <v>72</v>
      </c>
      <c r="C160" s="29">
        <f t="shared" ref="C160" si="44">C159/C158</f>
        <v>6.7152391546162402</v>
      </c>
      <c r="D160" s="8">
        <v>5.6</v>
      </c>
      <c r="E160" s="51">
        <v>6</v>
      </c>
      <c r="F160" s="67">
        <v>6.1</v>
      </c>
    </row>
    <row r="161" spans="1:6" x14ac:dyDescent="0.25">
      <c r="A161" s="1">
        <v>4</v>
      </c>
      <c r="B161" s="2" t="s">
        <v>73</v>
      </c>
      <c r="C161" s="23">
        <v>58755</v>
      </c>
      <c r="D161" s="3">
        <v>33267</v>
      </c>
      <c r="E161" s="48">
        <v>42934</v>
      </c>
      <c r="F161" s="67">
        <v>165946</v>
      </c>
    </row>
    <row r="162" spans="1:6" x14ac:dyDescent="0.25">
      <c r="A162" s="1">
        <v>5</v>
      </c>
      <c r="B162" s="4" t="s">
        <v>74</v>
      </c>
      <c r="C162" s="23">
        <v>323681</v>
      </c>
      <c r="D162" s="3">
        <v>185552</v>
      </c>
      <c r="E162" s="48">
        <v>306882</v>
      </c>
      <c r="F162" s="67">
        <v>1156089</v>
      </c>
    </row>
    <row r="163" spans="1:6" x14ac:dyDescent="0.25">
      <c r="A163" s="1">
        <v>6</v>
      </c>
      <c r="B163" s="2" t="s">
        <v>75</v>
      </c>
      <c r="C163" s="23">
        <v>40839</v>
      </c>
      <c r="D163" s="3">
        <v>40906</v>
      </c>
      <c r="E163" s="48">
        <v>44316</v>
      </c>
      <c r="F163" s="67">
        <v>160567</v>
      </c>
    </row>
    <row r="164" spans="1:6" x14ac:dyDescent="0.25">
      <c r="A164" s="1">
        <v>7</v>
      </c>
      <c r="B164" s="2" t="s">
        <v>76</v>
      </c>
      <c r="C164" s="27">
        <f t="shared" ref="C164" si="45">C158/C161*100</f>
        <v>1.5300825461662837</v>
      </c>
      <c r="D164" s="6">
        <v>1.18</v>
      </c>
      <c r="E164" s="51">
        <v>1.35</v>
      </c>
      <c r="F164" s="67">
        <v>1.29</v>
      </c>
    </row>
    <row r="165" spans="1:6" x14ac:dyDescent="0.25">
      <c r="A165" s="1">
        <v>8</v>
      </c>
      <c r="B165" s="2" t="s">
        <v>77</v>
      </c>
      <c r="C165" s="27">
        <f t="shared" ref="C165" si="46">C158/C162*100</f>
        <v>0.27774259224359787</v>
      </c>
      <c r="D165" s="6" t="s">
        <v>147</v>
      </c>
      <c r="E165" s="51">
        <v>0.18</v>
      </c>
      <c r="F165" s="67">
        <v>0.19</v>
      </c>
    </row>
    <row r="166" spans="1:6" x14ac:dyDescent="0.25">
      <c r="A166" s="1">
        <v>9</v>
      </c>
      <c r="B166" s="2" t="s">
        <v>78</v>
      </c>
      <c r="C166" s="27">
        <f t="shared" ref="C166" si="47">C158/C163*100</f>
        <v>2.2013271627610864</v>
      </c>
      <c r="D166" s="6" t="s">
        <v>148</v>
      </c>
      <c r="E166" s="51">
        <v>1.3</v>
      </c>
      <c r="F166" s="67">
        <v>1.33</v>
      </c>
    </row>
    <row r="167" spans="1:6" x14ac:dyDescent="0.25">
      <c r="A167" s="1">
        <v>10</v>
      </c>
      <c r="B167" s="2" t="s">
        <v>79</v>
      </c>
      <c r="C167" s="27">
        <v>15</v>
      </c>
      <c r="D167" s="6" t="s">
        <v>149</v>
      </c>
      <c r="E167" s="51">
        <v>10.1</v>
      </c>
      <c r="F167" s="67">
        <v>8.32</v>
      </c>
    </row>
    <row r="168" spans="1:6" x14ac:dyDescent="0.25">
      <c r="A168" s="1">
        <v>11</v>
      </c>
      <c r="B168" s="2" t="s">
        <v>80</v>
      </c>
      <c r="C168" s="24">
        <v>890</v>
      </c>
      <c r="D168" s="2">
        <v>372</v>
      </c>
      <c r="E168" s="49">
        <v>537</v>
      </c>
      <c r="F168" s="67">
        <v>1879</v>
      </c>
    </row>
    <row r="169" spans="1:6" x14ac:dyDescent="0.25">
      <c r="A169" s="1"/>
      <c r="B169" s="2" t="s">
        <v>3</v>
      </c>
      <c r="C169" s="30">
        <f t="shared" ref="C169:D169" si="48">C168/C158</f>
        <v>0.9899888765294772</v>
      </c>
      <c r="D169" s="30">
        <f t="shared" si="48"/>
        <v>0.94897959183673475</v>
      </c>
      <c r="E169" s="53">
        <v>0.93</v>
      </c>
      <c r="F169" s="67">
        <v>87.7</v>
      </c>
    </row>
    <row r="170" spans="1:6" x14ac:dyDescent="0.25">
      <c r="A170" s="1">
        <v>12</v>
      </c>
      <c r="B170" s="2" t="s">
        <v>81</v>
      </c>
      <c r="C170" s="24"/>
      <c r="D170" s="2"/>
      <c r="E170" s="49"/>
      <c r="F170" s="67"/>
    </row>
    <row r="171" spans="1:6" x14ac:dyDescent="0.25">
      <c r="A171" s="1"/>
      <c r="B171" s="2" t="s">
        <v>45</v>
      </c>
      <c r="C171" s="24">
        <v>0</v>
      </c>
      <c r="D171" s="2"/>
      <c r="E171" s="49">
        <v>3</v>
      </c>
      <c r="F171" s="67">
        <v>11</v>
      </c>
    </row>
    <row r="172" spans="1:6" x14ac:dyDescent="0.25">
      <c r="A172" s="1"/>
      <c r="B172" s="2" t="s">
        <v>3</v>
      </c>
      <c r="C172" s="32">
        <f t="shared" ref="C172" si="49">C171/C158</f>
        <v>0</v>
      </c>
      <c r="D172" s="32">
        <v>0</v>
      </c>
      <c r="E172" s="57">
        <v>5.0000000000000001E-3</v>
      </c>
      <c r="F172" s="67">
        <v>0.51</v>
      </c>
    </row>
    <row r="173" spans="1:6" x14ac:dyDescent="0.25">
      <c r="A173" s="1"/>
      <c r="B173" s="2" t="s">
        <v>82</v>
      </c>
      <c r="C173" s="24">
        <v>124</v>
      </c>
      <c r="D173" s="2">
        <v>44</v>
      </c>
      <c r="E173" s="49">
        <v>242</v>
      </c>
      <c r="F173" s="67">
        <v>484</v>
      </c>
    </row>
    <row r="174" spans="1:6" x14ac:dyDescent="0.25">
      <c r="A174" s="1"/>
      <c r="B174" s="2" t="s">
        <v>3</v>
      </c>
      <c r="D174" s="32">
        <f>C173/C158</f>
        <v>0.13793103448275862</v>
      </c>
      <c r="E174" s="57">
        <v>0.41899999999999998</v>
      </c>
      <c r="F174" s="67">
        <v>22.59</v>
      </c>
    </row>
    <row r="175" spans="1:6" x14ac:dyDescent="0.25">
      <c r="A175" s="1"/>
      <c r="B175" s="2" t="s">
        <v>83</v>
      </c>
      <c r="C175" s="24">
        <v>363</v>
      </c>
      <c r="D175" s="2">
        <v>277</v>
      </c>
      <c r="E175" s="49">
        <v>234</v>
      </c>
      <c r="F175" s="67">
        <v>1114</v>
      </c>
    </row>
    <row r="176" spans="1:6" x14ac:dyDescent="0.25">
      <c r="A176" s="1"/>
      <c r="B176" s="2" t="s">
        <v>3</v>
      </c>
      <c r="C176" s="32">
        <f t="shared" ref="C176:D176" si="50">C175/C158</f>
        <v>0.40378197997775306</v>
      </c>
      <c r="D176" s="32">
        <f t="shared" si="50"/>
        <v>0.70663265306122447</v>
      </c>
      <c r="E176" s="57">
        <v>0.40500000000000003</v>
      </c>
      <c r="F176" s="67">
        <v>51.98</v>
      </c>
    </row>
    <row r="177" spans="1:6" x14ac:dyDescent="0.25">
      <c r="A177" s="1"/>
      <c r="B177" s="2" t="s">
        <v>84</v>
      </c>
      <c r="C177" s="24">
        <v>252</v>
      </c>
      <c r="D177" s="2">
        <v>71</v>
      </c>
      <c r="E177" s="49">
        <v>99</v>
      </c>
      <c r="F177" s="67">
        <v>534</v>
      </c>
    </row>
    <row r="178" spans="1:6" x14ac:dyDescent="0.25">
      <c r="A178" s="1"/>
      <c r="B178" s="2" t="s">
        <v>3</v>
      </c>
      <c r="C178" s="32">
        <f t="shared" ref="C178:D178" si="51">C177/C158</f>
        <v>0.28031145717463851</v>
      </c>
      <c r="D178" s="32">
        <f t="shared" si="51"/>
        <v>0.18112244897959184</v>
      </c>
      <c r="E178" s="57">
        <v>0.17100000000000001</v>
      </c>
      <c r="F178" s="67">
        <v>24.9</v>
      </c>
    </row>
    <row r="179" spans="1:6" x14ac:dyDescent="0.25">
      <c r="A179" s="1">
        <v>13</v>
      </c>
      <c r="B179" s="2" t="s">
        <v>85</v>
      </c>
      <c r="C179" s="24">
        <v>197</v>
      </c>
      <c r="D179" s="2">
        <v>69</v>
      </c>
      <c r="E179" s="49">
        <v>63</v>
      </c>
      <c r="F179" s="67">
        <v>404</v>
      </c>
    </row>
    <row r="180" spans="1:6" x14ac:dyDescent="0.25">
      <c r="A180" s="1">
        <v>14</v>
      </c>
      <c r="B180" s="2" t="s">
        <v>71</v>
      </c>
      <c r="C180" s="24">
        <v>1418</v>
      </c>
      <c r="D180" s="2">
        <v>391</v>
      </c>
      <c r="E180" s="49">
        <v>323</v>
      </c>
      <c r="F180" s="67">
        <v>2584</v>
      </c>
    </row>
    <row r="181" spans="1:6" x14ac:dyDescent="0.25">
      <c r="A181" s="1">
        <v>15</v>
      </c>
      <c r="B181" s="2" t="s">
        <v>86</v>
      </c>
      <c r="C181" s="27">
        <f t="shared" ref="C181" si="52">C180/C179</f>
        <v>7.1979695431472077</v>
      </c>
      <c r="D181" s="6">
        <v>5.67</v>
      </c>
      <c r="E181" s="51">
        <v>5.0999999999999996</v>
      </c>
      <c r="F181" s="67">
        <v>6.4</v>
      </c>
    </row>
    <row r="182" spans="1:6" x14ac:dyDescent="0.25">
      <c r="A182" s="1">
        <v>16</v>
      </c>
      <c r="B182" s="2" t="s">
        <v>87</v>
      </c>
      <c r="C182" s="24">
        <v>182</v>
      </c>
      <c r="D182" s="2">
        <v>543</v>
      </c>
      <c r="E182" s="49"/>
      <c r="F182" s="67"/>
    </row>
    <row r="183" spans="1:6" x14ac:dyDescent="0.25">
      <c r="A183" s="1"/>
      <c r="B183" s="13" t="s">
        <v>88</v>
      </c>
      <c r="C183" s="24">
        <v>0</v>
      </c>
      <c r="D183" s="2"/>
      <c r="E183" s="49">
        <v>186</v>
      </c>
      <c r="F183" s="67">
        <v>447</v>
      </c>
    </row>
    <row r="184" spans="1:6" x14ac:dyDescent="0.25">
      <c r="A184" s="71" t="s">
        <v>97</v>
      </c>
      <c r="B184" s="72"/>
      <c r="C184" s="72"/>
      <c r="D184" s="72"/>
      <c r="E184" s="56"/>
      <c r="F184" s="68"/>
    </row>
    <row r="185" spans="1:6" x14ac:dyDescent="0.25">
      <c r="A185" s="1">
        <v>1</v>
      </c>
      <c r="B185" s="2" t="s">
        <v>136</v>
      </c>
      <c r="C185" s="25">
        <v>720</v>
      </c>
      <c r="D185" s="4">
        <v>720</v>
      </c>
      <c r="E185" s="49">
        <v>740</v>
      </c>
      <c r="F185" s="67">
        <v>2870</v>
      </c>
    </row>
    <row r="186" spans="1:6" x14ac:dyDescent="0.25">
      <c r="A186" s="1">
        <v>2</v>
      </c>
      <c r="B186" s="2" t="s">
        <v>137</v>
      </c>
      <c r="C186" s="25">
        <v>72</v>
      </c>
      <c r="D186" s="4">
        <v>126</v>
      </c>
      <c r="E186" s="49">
        <v>128</v>
      </c>
      <c r="F186" s="67">
        <v>486</v>
      </c>
    </row>
    <row r="187" spans="1:6" x14ac:dyDescent="0.25">
      <c r="A187" s="1"/>
      <c r="B187" s="2" t="s">
        <v>89</v>
      </c>
      <c r="C187" s="25">
        <v>70</v>
      </c>
      <c r="D187" s="4">
        <v>106</v>
      </c>
      <c r="E187" s="49">
        <v>114</v>
      </c>
      <c r="F187" s="67">
        <v>383</v>
      </c>
    </row>
    <row r="188" spans="1:6" x14ac:dyDescent="0.25">
      <c r="A188" s="1">
        <v>3</v>
      </c>
      <c r="B188" s="2" t="s">
        <v>134</v>
      </c>
      <c r="C188" s="25">
        <v>722</v>
      </c>
      <c r="D188" s="4">
        <v>740</v>
      </c>
      <c r="E188" s="49">
        <v>816</v>
      </c>
      <c r="F188" s="67">
        <v>2999</v>
      </c>
    </row>
    <row r="189" spans="1:6" x14ac:dyDescent="0.25">
      <c r="A189" s="1">
        <v>4</v>
      </c>
      <c r="B189" s="2" t="s">
        <v>90</v>
      </c>
      <c r="C189" s="25">
        <v>722</v>
      </c>
      <c r="D189" s="4">
        <v>740</v>
      </c>
      <c r="E189" s="49">
        <v>816</v>
      </c>
      <c r="F189" s="67">
        <v>2999</v>
      </c>
    </row>
    <row r="190" spans="1:6" x14ac:dyDescent="0.25">
      <c r="A190" s="1">
        <v>5</v>
      </c>
      <c r="B190" s="2" t="s">
        <v>91</v>
      </c>
      <c r="C190" s="25">
        <v>51</v>
      </c>
      <c r="D190" s="4">
        <v>42</v>
      </c>
      <c r="E190" s="49">
        <v>52</v>
      </c>
      <c r="F190" s="67">
        <v>174</v>
      </c>
    </row>
    <row r="191" spans="1:6" x14ac:dyDescent="0.25">
      <c r="A191" s="1"/>
      <c r="B191" s="2" t="s">
        <v>4</v>
      </c>
      <c r="C191" s="32">
        <f t="shared" ref="C191" si="53">C190/C189</f>
        <v>7.0637119113573413E-2</v>
      </c>
      <c r="D191" s="32">
        <v>5.6000000000000001E-2</v>
      </c>
      <c r="E191" s="57">
        <v>6.3700000000000007E-2</v>
      </c>
      <c r="F191" s="67">
        <v>5.8</v>
      </c>
    </row>
    <row r="192" spans="1:6" x14ac:dyDescent="0.25">
      <c r="A192" s="1"/>
      <c r="B192" s="2" t="s">
        <v>92</v>
      </c>
      <c r="C192" s="25">
        <v>75</v>
      </c>
      <c r="D192" s="4">
        <v>135</v>
      </c>
      <c r="E192" s="49">
        <v>104</v>
      </c>
      <c r="F192" s="67">
        <v>437</v>
      </c>
    </row>
    <row r="193" spans="1:6" x14ac:dyDescent="0.25">
      <c r="A193" s="1"/>
      <c r="B193" s="2" t="s">
        <v>4</v>
      </c>
      <c r="C193" s="11">
        <v>0.183</v>
      </c>
      <c r="D193" s="11">
        <v>0.183</v>
      </c>
      <c r="E193" s="57">
        <v>0.128</v>
      </c>
      <c r="F193" s="67">
        <v>14.5</v>
      </c>
    </row>
    <row r="194" spans="1:6" x14ac:dyDescent="0.25">
      <c r="A194" s="1"/>
      <c r="B194" s="2" t="s">
        <v>93</v>
      </c>
      <c r="C194" s="25">
        <v>453</v>
      </c>
      <c r="D194" s="4">
        <v>437</v>
      </c>
      <c r="E194" s="49">
        <v>484</v>
      </c>
      <c r="F194" s="67">
        <v>1663</v>
      </c>
    </row>
    <row r="195" spans="1:6" x14ac:dyDescent="0.25">
      <c r="A195" s="1"/>
      <c r="B195" s="2" t="s">
        <v>4</v>
      </c>
      <c r="C195" s="32">
        <v>0.55600000000000005</v>
      </c>
      <c r="D195" s="32">
        <v>0.59</v>
      </c>
      <c r="E195" s="61">
        <v>0.59299999999999997</v>
      </c>
      <c r="F195" s="67">
        <v>55.4</v>
      </c>
    </row>
    <row r="196" spans="1:6" x14ac:dyDescent="0.25">
      <c r="A196" s="1"/>
      <c r="B196" s="2" t="s">
        <v>94</v>
      </c>
      <c r="C196" s="25">
        <v>143</v>
      </c>
      <c r="D196" s="4">
        <v>126</v>
      </c>
      <c r="E196" s="49">
        <v>176</v>
      </c>
      <c r="F196" s="67">
        <v>725</v>
      </c>
    </row>
    <row r="197" spans="1:6" x14ac:dyDescent="0.25">
      <c r="A197" s="1"/>
      <c r="B197" s="2" t="s">
        <v>4</v>
      </c>
      <c r="C197" s="32">
        <v>0.16189999999999999</v>
      </c>
      <c r="D197" s="11">
        <v>0.17</v>
      </c>
      <c r="E197" s="61">
        <v>0.216</v>
      </c>
      <c r="F197" s="67">
        <v>24.1</v>
      </c>
    </row>
    <row r="198" spans="1:6" x14ac:dyDescent="0.25">
      <c r="A198" s="1">
        <v>6</v>
      </c>
      <c r="B198" s="2" t="s">
        <v>9</v>
      </c>
      <c r="C198" s="25"/>
      <c r="D198" s="4"/>
      <c r="E198" s="49"/>
      <c r="F198" s="67"/>
    </row>
    <row r="199" spans="1:6" x14ac:dyDescent="0.25">
      <c r="A199" s="1"/>
      <c r="B199" s="2" t="s">
        <v>68</v>
      </c>
      <c r="C199" s="25">
        <v>320</v>
      </c>
      <c r="D199" s="4">
        <v>215</v>
      </c>
      <c r="E199" s="49">
        <v>274</v>
      </c>
      <c r="F199" s="67">
        <v>949</v>
      </c>
    </row>
    <row r="200" spans="1:6" x14ac:dyDescent="0.25">
      <c r="A200" s="1"/>
      <c r="B200" s="2" t="s">
        <v>61</v>
      </c>
      <c r="C200" s="34">
        <v>0.123</v>
      </c>
      <c r="D200" s="14">
        <v>0.29799999999999999</v>
      </c>
      <c r="E200" s="61">
        <v>0.37</v>
      </c>
      <c r="F200" s="67">
        <v>33.1</v>
      </c>
    </row>
    <row r="201" spans="1:6" x14ac:dyDescent="0.25">
      <c r="A201" s="1"/>
      <c r="B201" s="2" t="s">
        <v>10</v>
      </c>
      <c r="C201" s="25">
        <v>722</v>
      </c>
      <c r="D201" s="4">
        <v>740</v>
      </c>
      <c r="E201" s="49">
        <v>702</v>
      </c>
      <c r="F201" s="67">
        <v>2885</v>
      </c>
    </row>
    <row r="202" spans="1:6" x14ac:dyDescent="0.25">
      <c r="A202" s="1"/>
      <c r="B202" s="2" t="s">
        <v>61</v>
      </c>
      <c r="C202" s="35">
        <f t="shared" ref="C202:F202" si="54">C201/C188*100%</f>
        <v>1</v>
      </c>
      <c r="D202" s="35">
        <f t="shared" si="54"/>
        <v>1</v>
      </c>
      <c r="E202" s="35">
        <f t="shared" si="54"/>
        <v>0.86029411764705888</v>
      </c>
      <c r="F202" s="35">
        <f t="shared" si="54"/>
        <v>0.96198732910970319</v>
      </c>
    </row>
    <row r="203" spans="1:6" x14ac:dyDescent="0.25">
      <c r="A203" s="1"/>
      <c r="B203" s="2" t="s">
        <v>11</v>
      </c>
      <c r="C203" s="25">
        <v>15</v>
      </c>
      <c r="D203" s="4">
        <v>9</v>
      </c>
      <c r="E203" s="49">
        <v>9</v>
      </c>
      <c r="F203" s="67">
        <v>16</v>
      </c>
    </row>
    <row r="204" spans="1:6" x14ac:dyDescent="0.25">
      <c r="A204" s="1"/>
      <c r="B204" s="2" t="s">
        <v>61</v>
      </c>
      <c r="C204" s="35">
        <f t="shared" ref="C204:D204" si="55">C203/C185*100%</f>
        <v>2.0833333333333332E-2</v>
      </c>
      <c r="D204" s="35">
        <f t="shared" si="55"/>
        <v>1.2500000000000001E-2</v>
      </c>
      <c r="E204" s="53">
        <v>1.2E-2</v>
      </c>
      <c r="F204" s="67">
        <v>0.6</v>
      </c>
    </row>
    <row r="205" spans="1:6" x14ac:dyDescent="0.25">
      <c r="A205" s="1">
        <v>7</v>
      </c>
      <c r="B205" s="2" t="s">
        <v>95</v>
      </c>
      <c r="C205" s="36">
        <v>14.97</v>
      </c>
      <c r="D205" s="7">
        <v>25.9</v>
      </c>
      <c r="E205" s="51">
        <v>25.7</v>
      </c>
      <c r="F205" s="67">
        <v>23.9</v>
      </c>
    </row>
    <row r="206" spans="1:6" x14ac:dyDescent="0.25">
      <c r="A206" s="1">
        <v>8</v>
      </c>
      <c r="B206" s="2" t="s">
        <v>96</v>
      </c>
      <c r="C206" s="37">
        <f>C188/C3*10000</f>
        <v>176.79179215945541</v>
      </c>
      <c r="D206" s="12">
        <v>180.9</v>
      </c>
      <c r="E206" s="51">
        <v>184.1</v>
      </c>
      <c r="F206" s="67">
        <v>186.8</v>
      </c>
    </row>
    <row r="207" spans="1:6" x14ac:dyDescent="0.25">
      <c r="A207" s="71" t="s">
        <v>98</v>
      </c>
      <c r="B207" s="72"/>
      <c r="C207" s="72"/>
      <c r="D207" s="72"/>
      <c r="E207" s="56"/>
      <c r="F207" s="68"/>
    </row>
    <row r="208" spans="1:6" x14ac:dyDescent="0.25">
      <c r="A208" s="1">
        <v>1</v>
      </c>
      <c r="B208" s="2" t="s">
        <v>99</v>
      </c>
      <c r="C208" s="24">
        <v>637</v>
      </c>
      <c r="D208" s="2">
        <v>630</v>
      </c>
      <c r="E208" s="49">
        <v>662</v>
      </c>
      <c r="F208" s="67">
        <v>3264</v>
      </c>
    </row>
    <row r="209" spans="1:6" x14ac:dyDescent="0.25">
      <c r="A209" s="1"/>
      <c r="B209" s="2" t="s">
        <v>100</v>
      </c>
      <c r="C209" s="23">
        <v>2065</v>
      </c>
      <c r="D209" s="3">
        <v>2168</v>
      </c>
      <c r="E209" s="49">
        <v>2166</v>
      </c>
      <c r="F209" s="67">
        <v>10663</v>
      </c>
    </row>
    <row r="210" spans="1:6" x14ac:dyDescent="0.25">
      <c r="A210" s="1"/>
      <c r="B210" s="2" t="s">
        <v>101</v>
      </c>
      <c r="C210" s="24">
        <v>64</v>
      </c>
      <c r="D210" s="2">
        <v>46</v>
      </c>
      <c r="E210" s="49">
        <v>64</v>
      </c>
      <c r="F210" s="67">
        <v>341</v>
      </c>
    </row>
    <row r="211" spans="1:6" x14ac:dyDescent="0.25">
      <c r="A211" s="1">
        <v>2</v>
      </c>
      <c r="B211" s="2" t="s">
        <v>143</v>
      </c>
      <c r="C211" s="24">
        <v>2057</v>
      </c>
      <c r="D211" s="2">
        <v>2168</v>
      </c>
      <c r="E211" s="49">
        <v>2092</v>
      </c>
      <c r="F211" s="67">
        <v>9192</v>
      </c>
    </row>
    <row r="212" spans="1:6" x14ac:dyDescent="0.25">
      <c r="A212" s="1"/>
      <c r="B212" s="2" t="s">
        <v>4</v>
      </c>
      <c r="C212" s="24">
        <v>99</v>
      </c>
      <c r="D212" s="2">
        <v>100</v>
      </c>
      <c r="E212" s="51">
        <v>96.6</v>
      </c>
      <c r="F212" s="67">
        <v>100</v>
      </c>
    </row>
    <row r="213" spans="1:6" x14ac:dyDescent="0.25">
      <c r="A213" s="1"/>
      <c r="B213" s="2" t="s">
        <v>144</v>
      </c>
      <c r="C213" s="58">
        <v>122</v>
      </c>
      <c r="D213" s="58">
        <v>160</v>
      </c>
      <c r="E213" s="58">
        <v>118</v>
      </c>
      <c r="F213" s="67">
        <v>213</v>
      </c>
    </row>
    <row r="214" spans="1:6" x14ac:dyDescent="0.25">
      <c r="A214" s="1"/>
      <c r="B214" s="2" t="s">
        <v>4</v>
      </c>
      <c r="C214" s="24">
        <v>5.91</v>
      </c>
      <c r="D214" s="2">
        <v>7.37</v>
      </c>
      <c r="E214" s="62">
        <v>5.45E-2</v>
      </c>
      <c r="F214" s="67">
        <v>2</v>
      </c>
    </row>
    <row r="215" spans="1:6" x14ac:dyDescent="0.25">
      <c r="A215" s="1"/>
      <c r="B215" s="2" t="s">
        <v>11</v>
      </c>
      <c r="C215" s="58">
        <v>37</v>
      </c>
      <c r="D215" s="58">
        <v>12</v>
      </c>
      <c r="E215" s="70">
        <v>11</v>
      </c>
      <c r="F215" s="67">
        <v>47</v>
      </c>
    </row>
    <row r="216" spans="1:6" x14ac:dyDescent="0.25">
      <c r="A216" s="1"/>
      <c r="B216" s="2" t="s">
        <v>4</v>
      </c>
      <c r="C216" s="24">
        <v>1.79</v>
      </c>
      <c r="D216" s="2">
        <v>0.55000000000000004</v>
      </c>
      <c r="E216" s="62">
        <v>5.1000000000000004E-3</v>
      </c>
      <c r="F216" s="67">
        <v>0.44</v>
      </c>
    </row>
    <row r="217" spans="1:6" x14ac:dyDescent="0.25">
      <c r="A217" s="1"/>
      <c r="B217" s="2" t="s">
        <v>102</v>
      </c>
      <c r="C217" s="58">
        <v>26</v>
      </c>
      <c r="D217" s="58">
        <v>100</v>
      </c>
      <c r="E217" s="58">
        <v>50</v>
      </c>
      <c r="F217" s="67">
        <v>72</v>
      </c>
    </row>
    <row r="218" spans="1:6" x14ac:dyDescent="0.25">
      <c r="A218" s="1"/>
      <c r="B218" s="2" t="s">
        <v>4</v>
      </c>
      <c r="C218" s="24">
        <v>1.26</v>
      </c>
      <c r="D218" s="2">
        <v>4.6100000000000003</v>
      </c>
      <c r="E218" s="62">
        <v>2.3099999999999999E-2</v>
      </c>
      <c r="F218" s="67">
        <v>0.68</v>
      </c>
    </row>
    <row r="219" spans="1:6" x14ac:dyDescent="0.25">
      <c r="A219" s="1"/>
      <c r="B219" s="2" t="s">
        <v>103</v>
      </c>
      <c r="C219" s="24">
        <v>0</v>
      </c>
      <c r="D219" s="24">
        <v>54</v>
      </c>
      <c r="E219" s="58">
        <v>4</v>
      </c>
      <c r="F219" s="67">
        <v>64</v>
      </c>
    </row>
    <row r="220" spans="1:6" x14ac:dyDescent="0.25">
      <c r="A220" s="1"/>
      <c r="B220" s="2" t="s">
        <v>4</v>
      </c>
      <c r="C220" s="32">
        <v>0</v>
      </c>
      <c r="D220" s="32">
        <v>2.4899999999999999E-2</v>
      </c>
      <c r="E220" s="62">
        <v>1.8E-3</v>
      </c>
      <c r="F220" s="67">
        <v>0.6</v>
      </c>
    </row>
    <row r="221" spans="1:6" x14ac:dyDescent="0.25">
      <c r="A221" s="81" t="s">
        <v>127</v>
      </c>
      <c r="B221" s="74"/>
      <c r="C221" s="74"/>
      <c r="D221" s="74"/>
      <c r="E221" s="63"/>
      <c r="F221" s="68"/>
    </row>
    <row r="222" spans="1:6" x14ac:dyDescent="0.25">
      <c r="A222" s="1">
        <v>1</v>
      </c>
      <c r="B222" s="2" t="s">
        <v>99</v>
      </c>
      <c r="C222" s="24">
        <v>51</v>
      </c>
      <c r="D222" s="2">
        <v>47</v>
      </c>
      <c r="E222" s="49">
        <v>68</v>
      </c>
      <c r="F222" s="67">
        <v>226</v>
      </c>
    </row>
    <row r="223" spans="1:6" x14ac:dyDescent="0.25">
      <c r="A223" s="1"/>
      <c r="B223" s="2" t="s">
        <v>100</v>
      </c>
      <c r="C223" s="24">
        <v>78</v>
      </c>
      <c r="D223" s="2">
        <v>74</v>
      </c>
      <c r="E223" s="49">
        <v>97</v>
      </c>
      <c r="F223" s="67">
        <v>369</v>
      </c>
    </row>
    <row r="224" spans="1:6" x14ac:dyDescent="0.25">
      <c r="A224" s="1"/>
      <c r="B224" s="2" t="s">
        <v>101</v>
      </c>
      <c r="C224" s="24">
        <v>0</v>
      </c>
      <c r="D224" s="2">
        <v>11</v>
      </c>
      <c r="E224" s="49">
        <v>5</v>
      </c>
      <c r="F224" s="67">
        <v>20</v>
      </c>
    </row>
    <row r="225" spans="1:6" x14ac:dyDescent="0.25">
      <c r="A225" s="1">
        <v>2</v>
      </c>
      <c r="B225" s="2" t="s">
        <v>9</v>
      </c>
      <c r="C225" s="24">
        <v>67</v>
      </c>
      <c r="D225" s="2">
        <v>74</v>
      </c>
      <c r="E225" s="49"/>
      <c r="F225" s="67"/>
    </row>
    <row r="226" spans="1:6" x14ac:dyDescent="0.25">
      <c r="A226" s="1"/>
      <c r="B226" s="2" t="s">
        <v>68</v>
      </c>
      <c r="C226" s="24">
        <v>10</v>
      </c>
      <c r="D226" s="2">
        <v>8</v>
      </c>
      <c r="E226" s="49">
        <v>8</v>
      </c>
      <c r="F226" s="67">
        <v>24</v>
      </c>
    </row>
    <row r="227" spans="1:6" x14ac:dyDescent="0.25">
      <c r="A227" s="1"/>
      <c r="B227" s="2" t="s">
        <v>4</v>
      </c>
      <c r="C227" s="32">
        <f t="shared" ref="C227:D227" si="56">C226/C223</f>
        <v>0.12820512820512819</v>
      </c>
      <c r="D227" s="32">
        <f t="shared" si="56"/>
        <v>0.10810810810810811</v>
      </c>
      <c r="E227" s="57">
        <v>8.2000000000000003E-2</v>
      </c>
      <c r="F227" s="67">
        <v>6.5</v>
      </c>
    </row>
    <row r="228" spans="1:6" x14ac:dyDescent="0.25">
      <c r="A228" s="1"/>
      <c r="B228" s="2" t="s">
        <v>11</v>
      </c>
      <c r="C228" s="24">
        <v>3</v>
      </c>
      <c r="D228" s="2">
        <v>1</v>
      </c>
      <c r="E228" s="49">
        <v>1</v>
      </c>
      <c r="F228" s="67">
        <v>3</v>
      </c>
    </row>
    <row r="229" spans="1:6" x14ac:dyDescent="0.25">
      <c r="A229" s="1"/>
      <c r="B229" s="2" t="s">
        <v>4</v>
      </c>
      <c r="C229" s="32">
        <f t="shared" ref="C229:D229" si="57">C228/C223</f>
        <v>3.8461538461538464E-2</v>
      </c>
      <c r="D229" s="32">
        <f t="shared" si="57"/>
        <v>1.3513513513513514E-2</v>
      </c>
      <c r="E229" s="57">
        <v>1.03E-2</v>
      </c>
      <c r="F229" s="67">
        <v>0.81</v>
      </c>
    </row>
    <row r="230" spans="1:6" x14ac:dyDescent="0.25">
      <c r="A230" s="1"/>
      <c r="B230" s="2" t="s">
        <v>102</v>
      </c>
      <c r="C230" s="24">
        <v>3</v>
      </c>
      <c r="D230" s="2">
        <v>4</v>
      </c>
      <c r="E230" s="49">
        <v>6</v>
      </c>
      <c r="F230" s="67">
        <v>15</v>
      </c>
    </row>
    <row r="231" spans="1:6" x14ac:dyDescent="0.25">
      <c r="A231" s="1"/>
      <c r="B231" s="2" t="s">
        <v>4</v>
      </c>
      <c r="C231" s="32">
        <f t="shared" ref="C231:D231" si="58">C230/C223</f>
        <v>3.8461538461538464E-2</v>
      </c>
      <c r="D231" s="32">
        <f t="shared" si="58"/>
        <v>5.4054054054054057E-2</v>
      </c>
      <c r="E231" s="57">
        <v>6.2E-2</v>
      </c>
      <c r="F231" s="67">
        <v>4.0999999999999996</v>
      </c>
    </row>
    <row r="232" spans="1:6" x14ac:dyDescent="0.25">
      <c r="A232" s="1"/>
      <c r="B232" s="2" t="s">
        <v>104</v>
      </c>
      <c r="C232" s="24">
        <v>0</v>
      </c>
      <c r="D232" s="2">
        <v>0</v>
      </c>
      <c r="E232" s="49">
        <v>0</v>
      </c>
      <c r="F232" s="67">
        <v>4</v>
      </c>
    </row>
    <row r="233" spans="1:6" x14ac:dyDescent="0.25">
      <c r="A233" s="1"/>
      <c r="B233" s="2" t="s">
        <v>105</v>
      </c>
      <c r="C233" s="24">
        <v>0</v>
      </c>
      <c r="D233" s="2">
        <v>0</v>
      </c>
      <c r="E233" s="49">
        <v>0</v>
      </c>
      <c r="F233" s="67">
        <v>2</v>
      </c>
    </row>
    <row r="234" spans="1:6" x14ac:dyDescent="0.25">
      <c r="A234" s="1"/>
      <c r="B234" s="2" t="s">
        <v>103</v>
      </c>
      <c r="C234" s="24">
        <v>0</v>
      </c>
      <c r="D234" s="2">
        <v>0</v>
      </c>
      <c r="E234" s="49">
        <v>0</v>
      </c>
      <c r="F234" s="67">
        <v>7</v>
      </c>
    </row>
    <row r="235" spans="1:6" x14ac:dyDescent="0.25">
      <c r="A235" s="71" t="s">
        <v>128</v>
      </c>
      <c r="B235" s="72"/>
      <c r="C235" s="72"/>
      <c r="D235" s="72"/>
      <c r="E235" s="56"/>
      <c r="F235" s="68"/>
    </row>
    <row r="236" spans="1:6" x14ac:dyDescent="0.25">
      <c r="A236" s="1">
        <v>1</v>
      </c>
      <c r="B236" s="2" t="s">
        <v>146</v>
      </c>
      <c r="C236" s="24">
        <v>18</v>
      </c>
      <c r="D236" s="2">
        <v>18</v>
      </c>
      <c r="E236" s="49">
        <v>16</v>
      </c>
      <c r="F236" s="67">
        <v>101</v>
      </c>
    </row>
    <row r="237" spans="1:6" x14ac:dyDescent="0.25">
      <c r="A237" s="1"/>
      <c r="B237" s="2" t="s">
        <v>106</v>
      </c>
      <c r="C237" s="24">
        <v>0</v>
      </c>
      <c r="D237" s="2">
        <v>0</v>
      </c>
      <c r="E237" s="49">
        <v>0</v>
      </c>
      <c r="F237" s="67">
        <v>0</v>
      </c>
    </row>
    <row r="238" spans="1:6" x14ac:dyDescent="0.25">
      <c r="A238" s="1"/>
      <c r="B238" s="2" t="s">
        <v>107</v>
      </c>
      <c r="C238" s="24">
        <v>18</v>
      </c>
      <c r="D238" s="2">
        <v>18</v>
      </c>
      <c r="E238" s="49">
        <v>16</v>
      </c>
      <c r="F238" s="67">
        <v>101</v>
      </c>
    </row>
    <row r="239" spans="1:6" ht="26.25" x14ac:dyDescent="0.25">
      <c r="A239" s="1"/>
      <c r="B239" s="41" t="s">
        <v>145</v>
      </c>
      <c r="C239" s="24">
        <v>4</v>
      </c>
      <c r="D239" s="2">
        <v>17</v>
      </c>
      <c r="E239" s="49">
        <v>8</v>
      </c>
      <c r="F239" s="67">
        <v>46</v>
      </c>
    </row>
    <row r="240" spans="1:6" x14ac:dyDescent="0.25">
      <c r="A240" s="1"/>
      <c r="B240" s="2" t="s">
        <v>4</v>
      </c>
      <c r="C240" s="32">
        <f t="shared" ref="C240:D240" si="59">C239/C236</f>
        <v>0.22222222222222221</v>
      </c>
      <c r="D240" s="32">
        <f t="shared" si="59"/>
        <v>0.94444444444444442</v>
      </c>
      <c r="E240" s="57">
        <v>0.37</v>
      </c>
      <c r="F240" s="67">
        <v>45.5</v>
      </c>
    </row>
    <row r="241" spans="1:6" x14ac:dyDescent="0.25">
      <c r="A241" s="1">
        <v>2</v>
      </c>
      <c r="B241" s="2" t="s">
        <v>108</v>
      </c>
      <c r="C241" s="24"/>
      <c r="D241" s="2"/>
      <c r="E241" s="50"/>
      <c r="F241" s="67"/>
    </row>
    <row r="242" spans="1:6" x14ac:dyDescent="0.25">
      <c r="A242" s="1"/>
      <c r="B242" s="2" t="s">
        <v>68</v>
      </c>
      <c r="C242" s="24">
        <v>3</v>
      </c>
      <c r="D242" s="2">
        <v>0</v>
      </c>
      <c r="E242" s="49">
        <v>3</v>
      </c>
      <c r="F242" s="67">
        <v>7</v>
      </c>
    </row>
    <row r="243" spans="1:6" x14ac:dyDescent="0.25">
      <c r="A243" s="1"/>
      <c r="B243" s="2" t="s">
        <v>61</v>
      </c>
      <c r="C243" s="30">
        <f t="shared" ref="C243:D243" si="60">C242/C236*100%</f>
        <v>0.16666666666666666</v>
      </c>
      <c r="D243" s="30">
        <f t="shared" si="60"/>
        <v>0</v>
      </c>
      <c r="E243" s="53">
        <v>0.187</v>
      </c>
      <c r="F243" s="67">
        <v>6.93</v>
      </c>
    </row>
    <row r="244" spans="1:6" x14ac:dyDescent="0.25">
      <c r="A244" s="1"/>
      <c r="B244" s="2" t="s">
        <v>10</v>
      </c>
      <c r="C244" s="24">
        <v>8</v>
      </c>
      <c r="D244" s="2">
        <v>5</v>
      </c>
      <c r="E244" s="49">
        <v>8</v>
      </c>
      <c r="F244" s="67">
        <v>55</v>
      </c>
    </row>
    <row r="245" spans="1:6" x14ac:dyDescent="0.25">
      <c r="A245" s="1"/>
      <c r="B245" s="2" t="s">
        <v>61</v>
      </c>
      <c r="C245" s="30">
        <f>C244/C236*100%</f>
        <v>0.44444444444444442</v>
      </c>
      <c r="D245" s="30">
        <f>D244/D236*100%</f>
        <v>0.27777777777777779</v>
      </c>
      <c r="E245" s="53">
        <v>0.54</v>
      </c>
      <c r="F245" s="67">
        <v>54.46</v>
      </c>
    </row>
    <row r="246" spans="1:6" x14ac:dyDescent="0.25">
      <c r="A246" s="1"/>
      <c r="B246" s="2" t="s">
        <v>11</v>
      </c>
      <c r="C246" s="24">
        <v>0</v>
      </c>
      <c r="D246" s="2">
        <v>0</v>
      </c>
      <c r="E246" s="49">
        <v>0</v>
      </c>
      <c r="F246" s="67">
        <v>2</v>
      </c>
    </row>
    <row r="247" spans="1:6" x14ac:dyDescent="0.25">
      <c r="A247" s="18"/>
      <c r="B247" s="2" t="s">
        <v>61</v>
      </c>
      <c r="C247" s="32">
        <f>C246/C236</f>
        <v>0</v>
      </c>
      <c r="D247" s="32">
        <f>D246/D236</f>
        <v>0</v>
      </c>
      <c r="E247" s="57">
        <v>0</v>
      </c>
      <c r="F247" s="67">
        <v>1.98</v>
      </c>
    </row>
    <row r="248" spans="1:6" x14ac:dyDescent="0.25">
      <c r="A248" s="1"/>
      <c r="B248" s="2" t="s">
        <v>109</v>
      </c>
      <c r="C248" s="24">
        <v>0</v>
      </c>
      <c r="D248" s="2">
        <v>0</v>
      </c>
      <c r="E248" s="50">
        <v>1</v>
      </c>
      <c r="F248" s="67">
        <v>1</v>
      </c>
    </row>
    <row r="249" spans="1:6" x14ac:dyDescent="0.25">
      <c r="A249" s="18"/>
      <c r="B249" s="2" t="s">
        <v>61</v>
      </c>
      <c r="C249" s="32">
        <f>C248/C236</f>
        <v>0</v>
      </c>
      <c r="D249" s="32">
        <f>D248/D236</f>
        <v>0</v>
      </c>
      <c r="E249" s="57">
        <v>6.25E-2</v>
      </c>
      <c r="F249" s="67">
        <v>0.99</v>
      </c>
    </row>
    <row r="250" spans="1:6" x14ac:dyDescent="0.25">
      <c r="A250" s="75" t="s">
        <v>129</v>
      </c>
      <c r="B250" s="76"/>
      <c r="C250" s="76"/>
      <c r="D250" s="76"/>
      <c r="E250" s="64"/>
      <c r="F250" s="68"/>
    </row>
    <row r="251" spans="1:6" x14ac:dyDescent="0.25">
      <c r="A251" s="1">
        <v>1</v>
      </c>
      <c r="B251" s="2" t="s">
        <v>110</v>
      </c>
      <c r="C251" s="24"/>
      <c r="D251" s="2"/>
      <c r="E251" s="49"/>
      <c r="F251" s="67"/>
    </row>
    <row r="252" spans="1:6" x14ac:dyDescent="0.25">
      <c r="A252" s="1"/>
      <c r="B252" s="2" t="s">
        <v>111</v>
      </c>
      <c r="C252" s="24">
        <v>107.75</v>
      </c>
      <c r="D252" s="2">
        <v>115.75</v>
      </c>
      <c r="E252" s="49">
        <v>111.75</v>
      </c>
      <c r="F252" s="67">
        <v>434</v>
      </c>
    </row>
    <row r="253" spans="1:6" x14ac:dyDescent="0.25">
      <c r="A253" s="1"/>
      <c r="B253" s="2" t="s">
        <v>112</v>
      </c>
      <c r="C253" s="27">
        <v>93.75</v>
      </c>
      <c r="D253" s="6">
        <v>97</v>
      </c>
      <c r="E253" s="51">
        <v>95</v>
      </c>
      <c r="F253" s="67">
        <v>349</v>
      </c>
    </row>
    <row r="254" spans="1:6" x14ac:dyDescent="0.25">
      <c r="A254" s="1"/>
      <c r="B254" s="2" t="s">
        <v>113</v>
      </c>
      <c r="C254" s="25">
        <v>94</v>
      </c>
      <c r="D254" s="4">
        <v>95</v>
      </c>
      <c r="E254" s="49">
        <v>91</v>
      </c>
      <c r="F254" s="67">
        <v>341</v>
      </c>
    </row>
    <row r="255" spans="1:6" x14ac:dyDescent="0.25">
      <c r="A255" s="1">
        <v>2</v>
      </c>
      <c r="B255" s="2" t="s">
        <v>114</v>
      </c>
      <c r="C255" s="25">
        <v>72</v>
      </c>
      <c r="D255" s="4">
        <v>68</v>
      </c>
      <c r="E255" s="49">
        <v>64</v>
      </c>
      <c r="F255" s="67">
        <v>247</v>
      </c>
    </row>
    <row r="256" spans="1:6" x14ac:dyDescent="0.25">
      <c r="A256" s="1"/>
      <c r="B256" s="13">
        <v>1</v>
      </c>
      <c r="C256" s="25">
        <v>2</v>
      </c>
      <c r="D256" s="4">
        <v>4</v>
      </c>
      <c r="E256" s="49">
        <v>52</v>
      </c>
      <c r="F256" s="67">
        <v>198</v>
      </c>
    </row>
    <row r="257" spans="1:6" x14ac:dyDescent="0.25">
      <c r="A257" s="1"/>
      <c r="B257" s="13">
        <v>2</v>
      </c>
      <c r="C257" s="25">
        <v>9</v>
      </c>
      <c r="D257" s="4">
        <v>10</v>
      </c>
      <c r="E257" s="49">
        <v>3</v>
      </c>
      <c r="F257" s="67">
        <v>22</v>
      </c>
    </row>
    <row r="258" spans="1:6" x14ac:dyDescent="0.25">
      <c r="A258" s="1"/>
      <c r="B258" s="2" t="s">
        <v>115</v>
      </c>
      <c r="C258" s="25">
        <v>61</v>
      </c>
      <c r="D258" s="4">
        <v>54</v>
      </c>
      <c r="E258" s="49">
        <v>9</v>
      </c>
      <c r="F258" s="67">
        <v>27</v>
      </c>
    </row>
    <row r="259" spans="1:6" x14ac:dyDescent="0.25">
      <c r="A259" s="1">
        <v>3</v>
      </c>
      <c r="B259" s="2" t="s">
        <v>116</v>
      </c>
      <c r="C259" s="25">
        <v>90</v>
      </c>
      <c r="D259" s="4"/>
      <c r="E259" s="49">
        <v>85</v>
      </c>
      <c r="F259" s="67">
        <v>332</v>
      </c>
    </row>
    <row r="260" spans="1:6" x14ac:dyDescent="0.25">
      <c r="A260" s="1">
        <v>4</v>
      </c>
      <c r="B260" s="2" t="s">
        <v>117</v>
      </c>
      <c r="C260" s="25">
        <v>10</v>
      </c>
      <c r="D260" s="4">
        <v>16</v>
      </c>
      <c r="E260" s="49">
        <v>0</v>
      </c>
      <c r="F260" s="67">
        <v>0</v>
      </c>
    </row>
    <row r="261" spans="1:6" x14ac:dyDescent="0.25">
      <c r="A261" s="1"/>
      <c r="B261" s="13">
        <v>1</v>
      </c>
      <c r="C261" s="25">
        <v>3</v>
      </c>
      <c r="D261" s="4"/>
      <c r="E261" s="49">
        <v>0</v>
      </c>
      <c r="F261" s="67">
        <v>0</v>
      </c>
    </row>
    <row r="262" spans="1:6" x14ac:dyDescent="0.25">
      <c r="A262" s="1"/>
      <c r="B262" s="13">
        <v>2</v>
      </c>
      <c r="C262" s="25">
        <v>1</v>
      </c>
      <c r="D262" s="4"/>
      <c r="E262" s="49">
        <v>0</v>
      </c>
      <c r="F262" s="67">
        <v>0</v>
      </c>
    </row>
    <row r="263" spans="1:6" x14ac:dyDescent="0.25">
      <c r="A263" s="1"/>
      <c r="B263" s="2" t="s">
        <v>115</v>
      </c>
      <c r="C263" s="25">
        <v>6</v>
      </c>
      <c r="D263" s="4">
        <v>16</v>
      </c>
      <c r="E263" s="49">
        <v>0</v>
      </c>
      <c r="F263" s="67"/>
    </row>
    <row r="264" spans="1:6" x14ac:dyDescent="0.25">
      <c r="A264" s="1">
        <v>5</v>
      </c>
      <c r="B264" s="2" t="s">
        <v>118</v>
      </c>
      <c r="C264" s="25">
        <v>10</v>
      </c>
      <c r="D264" s="4">
        <v>16</v>
      </c>
      <c r="E264" s="49">
        <v>0</v>
      </c>
      <c r="F264" s="67">
        <v>0</v>
      </c>
    </row>
    <row r="265" spans="1:6" x14ac:dyDescent="0.25">
      <c r="A265" s="1"/>
      <c r="B265" s="13">
        <v>1</v>
      </c>
      <c r="C265" s="25">
        <v>3</v>
      </c>
      <c r="D265" s="4"/>
      <c r="E265" s="49">
        <v>0</v>
      </c>
      <c r="F265" s="67">
        <v>0</v>
      </c>
    </row>
    <row r="266" spans="1:6" x14ac:dyDescent="0.25">
      <c r="A266" s="1"/>
      <c r="B266" s="13">
        <v>2</v>
      </c>
      <c r="C266" s="25">
        <v>1</v>
      </c>
      <c r="D266" s="4"/>
      <c r="E266" s="49">
        <v>0</v>
      </c>
      <c r="F266" s="67">
        <v>0</v>
      </c>
    </row>
    <row r="267" spans="1:6" x14ac:dyDescent="0.25">
      <c r="A267" s="1"/>
      <c r="B267" s="2" t="s">
        <v>115</v>
      </c>
      <c r="C267" s="25">
        <v>6</v>
      </c>
      <c r="D267" s="4">
        <v>16</v>
      </c>
      <c r="E267" s="49">
        <v>0</v>
      </c>
      <c r="F267" s="67">
        <v>0</v>
      </c>
    </row>
    <row r="268" spans="1:6" x14ac:dyDescent="0.25">
      <c r="A268" s="1">
        <v>6</v>
      </c>
      <c r="B268" s="2" t="s">
        <v>119</v>
      </c>
      <c r="C268" s="25">
        <v>0</v>
      </c>
      <c r="D268" s="4"/>
      <c r="E268" s="49"/>
      <c r="F268" s="67"/>
    </row>
    <row r="269" spans="1:6" x14ac:dyDescent="0.25">
      <c r="A269" s="1"/>
      <c r="B269" s="2" t="s">
        <v>111</v>
      </c>
      <c r="C269" s="25">
        <v>127.25</v>
      </c>
      <c r="D269" s="4">
        <v>131.25</v>
      </c>
      <c r="E269" s="51">
        <v>128.25</v>
      </c>
      <c r="F269" s="67">
        <v>473</v>
      </c>
    </row>
    <row r="270" spans="1:6" x14ac:dyDescent="0.25">
      <c r="A270" s="1"/>
      <c r="B270" s="2" t="s">
        <v>112</v>
      </c>
      <c r="C270" s="25">
        <v>108</v>
      </c>
      <c r="D270" s="4">
        <v>108.25</v>
      </c>
      <c r="E270" s="51">
        <v>97</v>
      </c>
      <c r="F270" s="67">
        <v>352.25</v>
      </c>
    </row>
    <row r="271" spans="1:6" x14ac:dyDescent="0.25">
      <c r="A271" s="1"/>
      <c r="B271" s="2" t="s">
        <v>138</v>
      </c>
      <c r="C271" s="25">
        <v>111</v>
      </c>
      <c r="D271" s="4">
        <v>111</v>
      </c>
      <c r="E271" s="49">
        <v>97</v>
      </c>
      <c r="F271" s="67">
        <v>342</v>
      </c>
    </row>
    <row r="272" spans="1:6" x14ac:dyDescent="0.25">
      <c r="A272" s="1">
        <v>7</v>
      </c>
      <c r="B272" s="2" t="s">
        <v>114</v>
      </c>
      <c r="C272" s="25">
        <v>99</v>
      </c>
      <c r="D272" s="4">
        <v>102</v>
      </c>
      <c r="E272" s="49"/>
      <c r="F272" s="67">
        <v>295</v>
      </c>
    </row>
    <row r="273" spans="1:6" x14ac:dyDescent="0.25">
      <c r="A273" s="1"/>
      <c r="B273" s="13">
        <v>1</v>
      </c>
      <c r="C273" s="25">
        <v>10</v>
      </c>
      <c r="D273" s="4">
        <v>10</v>
      </c>
      <c r="E273" s="49">
        <v>69</v>
      </c>
      <c r="F273" s="67">
        <v>224</v>
      </c>
    </row>
    <row r="274" spans="1:6" x14ac:dyDescent="0.25">
      <c r="A274" s="1"/>
      <c r="B274" s="13">
        <v>2</v>
      </c>
      <c r="C274" s="25">
        <v>7</v>
      </c>
      <c r="D274" s="4">
        <v>9</v>
      </c>
      <c r="E274" s="49">
        <v>8</v>
      </c>
      <c r="F274" s="67">
        <v>42</v>
      </c>
    </row>
    <row r="275" spans="1:6" x14ac:dyDescent="0.25">
      <c r="A275" s="1"/>
      <c r="B275" s="2" t="s">
        <v>115</v>
      </c>
      <c r="C275" s="25">
        <v>82</v>
      </c>
      <c r="D275" s="4">
        <v>83</v>
      </c>
      <c r="E275" s="49">
        <v>7</v>
      </c>
      <c r="F275" s="67">
        <v>29</v>
      </c>
    </row>
    <row r="276" spans="1:6" x14ac:dyDescent="0.25">
      <c r="A276" s="1">
        <v>8</v>
      </c>
      <c r="B276" s="2" t="s">
        <v>116</v>
      </c>
      <c r="C276" s="25">
        <v>21</v>
      </c>
      <c r="D276" s="4"/>
      <c r="E276" s="49">
        <v>92</v>
      </c>
      <c r="F276" s="67">
        <v>121</v>
      </c>
    </row>
    <row r="277" spans="1:6" x14ac:dyDescent="0.25">
      <c r="A277" s="1">
        <v>9</v>
      </c>
      <c r="B277" s="2" t="s">
        <v>117</v>
      </c>
      <c r="C277" s="25">
        <v>11</v>
      </c>
      <c r="D277" s="4">
        <v>23</v>
      </c>
      <c r="E277" s="49">
        <v>36</v>
      </c>
      <c r="F277" s="67">
        <v>63</v>
      </c>
    </row>
    <row r="278" spans="1:6" x14ac:dyDescent="0.25">
      <c r="A278" s="1">
        <v>10</v>
      </c>
      <c r="B278" s="2" t="s">
        <v>118</v>
      </c>
      <c r="C278" s="25">
        <v>11</v>
      </c>
      <c r="D278" s="4">
        <v>23</v>
      </c>
      <c r="E278" s="49">
        <v>0</v>
      </c>
      <c r="F278" s="67">
        <v>64</v>
      </c>
    </row>
    <row r="279" spans="1:6" x14ac:dyDescent="0.25">
      <c r="A279" s="1"/>
      <c r="B279" s="13">
        <v>1</v>
      </c>
      <c r="C279" s="25">
        <v>0</v>
      </c>
      <c r="D279" s="4">
        <v>1</v>
      </c>
      <c r="E279" s="49">
        <v>35</v>
      </c>
      <c r="F279" s="67">
        <v>53</v>
      </c>
    </row>
    <row r="280" spans="1:6" x14ac:dyDescent="0.25">
      <c r="A280" s="1"/>
      <c r="B280" s="13">
        <v>2</v>
      </c>
      <c r="C280" s="25">
        <v>1</v>
      </c>
      <c r="D280" s="4">
        <v>1</v>
      </c>
      <c r="E280" s="49">
        <v>1</v>
      </c>
      <c r="F280" s="67">
        <v>8</v>
      </c>
    </row>
    <row r="281" spans="1:6" x14ac:dyDescent="0.25">
      <c r="A281" s="2"/>
      <c r="B281" s="2" t="s">
        <v>115</v>
      </c>
      <c r="C281" s="24">
        <v>10</v>
      </c>
      <c r="D281" s="2">
        <v>21</v>
      </c>
      <c r="E281" s="49">
        <v>0</v>
      </c>
      <c r="F281" s="67">
        <v>3</v>
      </c>
    </row>
    <row r="285" spans="1:6" ht="15.75" x14ac:dyDescent="0.25">
      <c r="B285" s="20" t="s">
        <v>131</v>
      </c>
      <c r="C285" s="69"/>
      <c r="D285" s="77" t="s">
        <v>141</v>
      </c>
      <c r="E285" s="78"/>
    </row>
  </sheetData>
  <mergeCells count="14">
    <mergeCell ref="A250:D250"/>
    <mergeCell ref="D285:E285"/>
    <mergeCell ref="A135:D135"/>
    <mergeCell ref="A157:D157"/>
    <mergeCell ref="A184:D184"/>
    <mergeCell ref="A207:D207"/>
    <mergeCell ref="A221:D221"/>
    <mergeCell ref="A235:D235"/>
    <mergeCell ref="A115:D115"/>
    <mergeCell ref="A1:D1"/>
    <mergeCell ref="A59:D59"/>
    <mergeCell ref="A62:D62"/>
    <mergeCell ref="A97:D97"/>
    <mergeCell ref="A111:D111"/>
  </mergeCells>
  <pageMargins left="0.86458333333333337" right="0.25" top="0.28125" bottom="4.1666666666666664E-2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Stat</cp:lastModifiedBy>
  <cp:lastPrinted>2024-01-23T13:53:44Z</cp:lastPrinted>
  <dcterms:created xsi:type="dcterms:W3CDTF">2020-07-31T09:47:48Z</dcterms:created>
  <dcterms:modified xsi:type="dcterms:W3CDTF">2024-04-03T05:47:00Z</dcterms:modified>
</cp:coreProperties>
</file>